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45" windowWidth="12720" windowHeight="12375" tabRatio="897" firstSheet="8" activeTab="31"/>
  </bookViews>
  <sheets>
    <sheet name="Splošno" sheetId="122" r:id="rId1"/>
    <sheet name="Rekapitulacija" sheetId="84" r:id="rId2"/>
    <sheet name="0-Pripravlj.dela, tuje storitve" sheetId="123" r:id="rId3"/>
    <sheet name="1.ETAPA-REK" sheetId="41" r:id="rId4"/>
    <sheet name="1.1-cesta" sheetId="11" r:id="rId5"/>
    <sheet name="1.2-koles." sheetId="53" r:id="rId6"/>
    <sheet name="1.3-vodovod" sheetId="114" r:id="rId7"/>
    <sheet name="1.4-CR" sheetId="93" r:id="rId8"/>
    <sheet name="1.5-EE" sheetId="98" r:id="rId9"/>
    <sheet name="1.6-TK vodi" sheetId="110" r:id="rId10"/>
    <sheet name="1.7-CATV" sheetId="119" r:id="rId11"/>
    <sheet name="2.ETAPA-REK" sheetId="54" r:id="rId12"/>
    <sheet name="2.1-cesta" sheetId="56" r:id="rId13"/>
    <sheet name="2.2-koles" sheetId="86" r:id="rId14"/>
    <sheet name="3.ETAPA-REK" sheetId="58" r:id="rId15"/>
    <sheet name="3.1-cesta" sheetId="60" r:id="rId16"/>
    <sheet name="3.2-koles" sheetId="63" r:id="rId17"/>
    <sheet name="3.3-bus" sheetId="65" r:id="rId18"/>
    <sheet name="3.4-most 1" sheetId="90" r:id="rId19"/>
    <sheet name="3.5-VGU" sheetId="118" r:id="rId20"/>
    <sheet name="3.6-vodovod" sheetId="115" r:id="rId21"/>
    <sheet name="3.7-FK" sheetId="106" r:id="rId22"/>
    <sheet name="3.8-CR" sheetId="103" r:id="rId23"/>
    <sheet name="3.9-EE" sheetId="100" r:id="rId24"/>
    <sheet name="3.10-TK vodi" sheetId="111" r:id="rId25"/>
    <sheet name="3.11-CATV" sheetId="120" r:id="rId26"/>
    <sheet name="4.ETAPA-REK" sheetId="66" r:id="rId27"/>
    <sheet name="4.1-cesta" sheetId="68" r:id="rId28"/>
    <sheet name="4.2-koles" sheetId="71" r:id="rId29"/>
    <sheet name="5.1 ETAPA-REK" sheetId="72" r:id="rId30"/>
    <sheet name="5.1.1-cesta" sheetId="74" r:id="rId31"/>
    <sheet name="5.1.2-most 2" sheetId="92" r:id="rId32"/>
    <sheet name="5.1.3-VGU" sheetId="117" r:id="rId33"/>
    <sheet name="5.1.4-TK vodi" sheetId="112" r:id="rId34"/>
    <sheet name="5.2.ETAPA-REK" sheetId="78" r:id="rId35"/>
    <sheet name="5.2.1-cesta" sheetId="80" r:id="rId36"/>
    <sheet name="5.2.2-koles" sheetId="83" r:id="rId37"/>
    <sheet name="5.2.3-vodovod" sheetId="116" r:id="rId38"/>
    <sheet name="5.2.4-FK" sheetId="107" r:id="rId39"/>
    <sheet name="5.2.5-CR" sheetId="95" r:id="rId40"/>
    <sheet name="5.2.6-EE" sheetId="102" r:id="rId41"/>
    <sheet name="5.2.7-TK vodi" sheetId="113" r:id="rId42"/>
    <sheet name="5.2.7-CATV" sheetId="121" r:id="rId43"/>
  </sheets>
  <definedNames>
    <definedName name="_xlnm.Print_Area" localSheetId="4">'1.1-cesta'!$A$1:$G$210</definedName>
    <definedName name="_xlnm.Print_Area" localSheetId="5">'1.2-koles.'!$A$1:$G$96</definedName>
    <definedName name="_xlnm.Print_Area" localSheetId="7">'1.4-CR'!$A$1:$F$87</definedName>
    <definedName name="_xlnm.Print_Area" localSheetId="8">'1.5-EE'!$A$1:$F$59</definedName>
    <definedName name="_xlnm.Print_Area" localSheetId="9">'1.6-TK vodi'!$A$1:$F$46</definedName>
    <definedName name="_xlnm.Print_Area" localSheetId="10">'1.7-CATV'!$A$1:$F$24</definedName>
    <definedName name="_xlnm.Print_Area" localSheetId="3">'1.ETAPA-REK'!$A$1:$G$25</definedName>
    <definedName name="_xlnm.Print_Area" localSheetId="12">'2.1-cesta'!$A$1:$G$175</definedName>
    <definedName name="_xlnm.Print_Area" localSheetId="13">'2.2-koles'!$A$1:$G$76</definedName>
    <definedName name="_xlnm.Print_Area" localSheetId="11">'2.ETAPA-REK'!$A$1:$G$15</definedName>
    <definedName name="_xlnm.Print_Area" localSheetId="24">'3.10-TK vodi'!$A$1:$F$66</definedName>
    <definedName name="_xlnm.Print_Area" localSheetId="25">'3.11-CATV'!$A$1:$F$60</definedName>
    <definedName name="_xlnm.Print_Area" localSheetId="15">'3.1-cesta'!$A$1:$G$274</definedName>
    <definedName name="_xlnm.Print_Area" localSheetId="16">'3.2-koles'!$A$1:$G$101</definedName>
    <definedName name="_xlnm.Print_Area" localSheetId="17">'3.3-bus'!$A$1:$G$49</definedName>
    <definedName name="_xlnm.Print_Area" localSheetId="18">'3.4-most 1'!$A$1:$F$139</definedName>
    <definedName name="_xlnm.Print_Area" localSheetId="20">'3.6-vodovod'!$A$1:$G$106</definedName>
    <definedName name="_xlnm.Print_Area" localSheetId="21">'3.7-FK'!$A$1:$H$99</definedName>
    <definedName name="_xlnm.Print_Area" localSheetId="22">'3.8-CR'!$A$1:$F$88</definedName>
    <definedName name="_xlnm.Print_Area" localSheetId="23">'3.9-EE'!$A$1:$F$250</definedName>
    <definedName name="_xlnm.Print_Area" localSheetId="14">'3.ETAPA-REK'!$A$1:$G$29</definedName>
    <definedName name="_xlnm.Print_Area" localSheetId="27">'4.1-cesta'!$A$1:$G$177</definedName>
    <definedName name="_xlnm.Print_Area" localSheetId="28">'4.2-koles'!$A$1:$G$97</definedName>
    <definedName name="_xlnm.Print_Area" localSheetId="26">'4.ETAPA-REK'!$A$1:$G$15</definedName>
    <definedName name="_xlnm.Print_Area" localSheetId="29">'5.1 ETAPA-REK'!$A$1:$G$22</definedName>
    <definedName name="_xlnm.Print_Area" localSheetId="30">'5.1.1-cesta'!$A$1:$G$208</definedName>
    <definedName name="_xlnm.Print_Area" localSheetId="31">'5.1.2-most 2'!$A$1:$F$127</definedName>
    <definedName name="_xlnm.Print_Area" localSheetId="32">'5.1.3-VGU'!$A$1:$G$56</definedName>
    <definedName name="_xlnm.Print_Area" localSheetId="33">'5.1.4-TK vodi'!$A$1:$F$26</definedName>
    <definedName name="_xlnm.Print_Area" localSheetId="35">'5.2.1-cesta'!$A$1:$G$228</definedName>
    <definedName name="_xlnm.Print_Area" localSheetId="36">'5.2.2-koles'!$A$1:$G$74</definedName>
    <definedName name="_xlnm.Print_Area" localSheetId="37">'5.2.3-vodovod'!$A$1:$G$56</definedName>
    <definedName name="_xlnm.Print_Area" localSheetId="38">'5.2.4-FK'!$A$1:$G$27</definedName>
    <definedName name="_xlnm.Print_Area" localSheetId="39">'5.2.5-CR'!$A$1:$F$70</definedName>
    <definedName name="_xlnm.Print_Area" localSheetId="40">'5.2.6-EE'!$A$1:$F$77</definedName>
    <definedName name="_xlnm.Print_Area" localSheetId="42">'5.2.7-CATV'!$A$1:$F$59</definedName>
    <definedName name="_xlnm.Print_Area" localSheetId="41">'5.2.7-TK vodi'!$A$1:$F$56</definedName>
    <definedName name="_xlnm.Print_Area" localSheetId="34">'5.2.ETAPA-REK'!$A$1:$G$26</definedName>
    <definedName name="_xlnm.Print_Area" localSheetId="1">Rekapitulacija!$A$1:$G$25</definedName>
    <definedName name="_xlnm.Print_Titles" localSheetId="4">'1.1-cesta'!$19:$19</definedName>
    <definedName name="_xlnm.Print_Titles" localSheetId="5">'1.2-koles.'!$17:$17</definedName>
    <definedName name="_xlnm.Print_Titles" localSheetId="12">'2.1-cesta'!$19:$19</definedName>
    <definedName name="_xlnm.Print_Titles" localSheetId="13">'2.2-koles'!$17:$17</definedName>
    <definedName name="_xlnm.Print_Titles" localSheetId="15">'3.1-cesta'!$21:$21</definedName>
    <definedName name="_xlnm.Print_Titles" localSheetId="16">'3.2-koles'!$19:$19</definedName>
    <definedName name="_xlnm.Print_Titles" localSheetId="17">'3.3-bus'!$15:$15</definedName>
    <definedName name="_xlnm.Print_Titles" localSheetId="27">'4.1-cesta'!$19:$19</definedName>
    <definedName name="_xlnm.Print_Titles" localSheetId="28">'4.2-koles'!$19:$19</definedName>
    <definedName name="_xlnm.Print_Titles" localSheetId="30">'5.1.1-cesta'!$19:$19</definedName>
    <definedName name="_xlnm.Print_Titles" localSheetId="35">'5.2.1-cesta'!$21:$21</definedName>
    <definedName name="_xlnm.Print_Titles" localSheetId="36">'5.2.2-koles'!$17:$17</definedName>
  </definedNames>
  <calcPr calcId="145621"/>
</workbook>
</file>

<file path=xl/calcChain.xml><?xml version="1.0" encoding="utf-8"?>
<calcChain xmlns="http://schemas.openxmlformats.org/spreadsheetml/2006/main">
  <c r="F15" i="120" l="1"/>
  <c r="F14" i="120"/>
  <c r="F16" i="120" s="1"/>
  <c r="F4" i="120" s="1"/>
  <c r="F42" i="121"/>
  <c r="F41" i="121"/>
  <c r="F40" i="121"/>
  <c r="F39" i="121"/>
  <c r="F38" i="121"/>
  <c r="F37" i="121"/>
  <c r="F36" i="121"/>
  <c r="F35" i="121"/>
  <c r="F34" i="121"/>
  <c r="F33" i="121"/>
  <c r="F32" i="121"/>
  <c r="F31" i="121"/>
  <c r="F30" i="121"/>
  <c r="F29" i="121"/>
  <c r="F28" i="121"/>
  <c r="F27" i="121"/>
  <c r="F26" i="121"/>
  <c r="F25" i="121"/>
  <c r="F24" i="121"/>
  <c r="F23" i="121"/>
  <c r="F22" i="121"/>
  <c r="D98" i="80"/>
  <c r="D228" i="80" s="1"/>
  <c r="F26" i="78" s="1"/>
  <c r="D102" i="80"/>
  <c r="D92" i="74"/>
  <c r="D208" i="74" s="1"/>
  <c r="F22" i="72" s="1"/>
  <c r="D84" i="68"/>
  <c r="D120" i="60"/>
  <c r="D274" i="60" s="1"/>
  <c r="D86" i="56"/>
  <c r="D96" i="11"/>
  <c r="D210" i="11" s="1"/>
  <c r="F25" i="41" s="1"/>
  <c r="C59" i="121"/>
  <c r="C56" i="113"/>
  <c r="D77" i="102"/>
  <c r="C70" i="95"/>
  <c r="E27" i="107"/>
  <c r="D74" i="83"/>
  <c r="E56" i="116"/>
  <c r="C26" i="112"/>
  <c r="E56" i="117"/>
  <c r="D127" i="92"/>
  <c r="D97" i="71"/>
  <c r="D177" i="68"/>
  <c r="F15" i="66"/>
  <c r="C60" i="120"/>
  <c r="C66" i="111"/>
  <c r="D250" i="100"/>
  <c r="C88" i="103"/>
  <c r="E99" i="106"/>
  <c r="E106" i="115"/>
  <c r="E56" i="118"/>
  <c r="D139" i="90"/>
  <c r="D49" i="65"/>
  <c r="D101" i="63"/>
  <c r="D76" i="86"/>
  <c r="F15" i="54" s="1"/>
  <c r="D175" i="56"/>
  <c r="E61" i="114"/>
  <c r="C24" i="119"/>
  <c r="C46" i="110"/>
  <c r="D59" i="98"/>
  <c r="C87" i="93"/>
  <c r="D96" i="53"/>
  <c r="G209" i="123"/>
  <c r="G240" i="123"/>
  <c r="G172" i="123"/>
  <c r="G134" i="123"/>
  <c r="F67" i="123"/>
  <c r="F64" i="123"/>
  <c r="G64" i="123" s="1"/>
  <c r="G79" i="123" s="1"/>
  <c r="G6" i="123" s="1"/>
  <c r="G225" i="123"/>
  <c r="G188" i="123"/>
  <c r="G165" i="123"/>
  <c r="G86" i="123"/>
  <c r="G63" i="123"/>
  <c r="G18" i="123"/>
  <c r="D229" i="123"/>
  <c r="G229" i="123" s="1"/>
  <c r="G264" i="123" s="1"/>
  <c r="D22" i="123"/>
  <c r="D266" i="123" s="1"/>
  <c r="D34" i="123"/>
  <c r="G34" i="123"/>
  <c r="D246" i="123"/>
  <c r="G246" i="123"/>
  <c r="D192" i="123"/>
  <c r="G192" i="123"/>
  <c r="D90" i="123"/>
  <c r="G90" i="123"/>
  <c r="D131" i="123"/>
  <c r="D116" i="123"/>
  <c r="G116" i="123" s="1"/>
  <c r="G158" i="123" s="1"/>
  <c r="F71" i="103"/>
  <c r="G143" i="123"/>
  <c r="G156" i="123"/>
  <c r="G87" i="123"/>
  <c r="G189" i="123"/>
  <c r="G166" i="123"/>
  <c r="G19" i="123"/>
  <c r="G252" i="123"/>
  <c r="F53" i="95"/>
  <c r="G70" i="123"/>
  <c r="G226" i="123"/>
  <c r="G200" i="123"/>
  <c r="A47" i="117"/>
  <c r="A46" i="117"/>
  <c r="A45" i="117"/>
  <c r="G42" i="123"/>
  <c r="F68" i="93"/>
  <c r="G262" i="123"/>
  <c r="G216" i="123"/>
  <c r="G179" i="123"/>
  <c r="G175" i="123"/>
  <c r="G181" i="123" s="1"/>
  <c r="G8" i="123" s="1"/>
  <c r="G169" i="123"/>
  <c r="G77" i="123"/>
  <c r="G73" i="123"/>
  <c r="G67" i="123"/>
  <c r="G54" i="123"/>
  <c r="G45" i="123"/>
  <c r="F24" i="112"/>
  <c r="F23" i="112"/>
  <c r="F22" i="112"/>
  <c r="F21" i="112"/>
  <c r="F20" i="112"/>
  <c r="F19" i="112"/>
  <c r="F18" i="112"/>
  <c r="F17" i="112"/>
  <c r="F16" i="112"/>
  <c r="F15" i="112"/>
  <c r="F14" i="112"/>
  <c r="F25" i="112"/>
  <c r="F4" i="112" s="1"/>
  <c r="F5" i="112" s="1"/>
  <c r="G17" i="72" s="1"/>
  <c r="G53" i="117"/>
  <c r="G52" i="117"/>
  <c r="G55" i="117" s="1"/>
  <c r="G10" i="117" s="1"/>
  <c r="G47" i="117"/>
  <c r="G46" i="117"/>
  <c r="G45" i="117"/>
  <c r="G37" i="117"/>
  <c r="G36" i="117"/>
  <c r="G35" i="117"/>
  <c r="G34" i="117"/>
  <c r="G33" i="117"/>
  <c r="G32" i="117"/>
  <c r="G31" i="117"/>
  <c r="G30" i="117"/>
  <c r="G29" i="117"/>
  <c r="G28" i="117"/>
  <c r="G23" i="117"/>
  <c r="G22" i="117"/>
  <c r="G21" i="117"/>
  <c r="G20" i="117"/>
  <c r="G17" i="117"/>
  <c r="G18" i="117"/>
  <c r="G25" i="117" s="1"/>
  <c r="G7" i="117" s="1"/>
  <c r="G19" i="117"/>
  <c r="F26" i="113"/>
  <c r="F40" i="113"/>
  <c r="F39" i="113"/>
  <c r="F38" i="113"/>
  <c r="F37" i="113"/>
  <c r="F36" i="113"/>
  <c r="F35" i="113"/>
  <c r="F34" i="113"/>
  <c r="F33" i="113"/>
  <c r="F32" i="113"/>
  <c r="F31" i="113"/>
  <c r="F30" i="113"/>
  <c r="F29" i="113"/>
  <c r="F28" i="113"/>
  <c r="F27" i="113"/>
  <c r="F25" i="113"/>
  <c r="F24" i="113"/>
  <c r="F41" i="113" s="1"/>
  <c r="F5" i="113" s="1"/>
  <c r="F54" i="113"/>
  <c r="F53" i="113"/>
  <c r="F52" i="113"/>
  <c r="F51" i="113"/>
  <c r="F50" i="113"/>
  <c r="F49" i="113"/>
  <c r="F48" i="113"/>
  <c r="F47" i="113"/>
  <c r="F17" i="113"/>
  <c r="F16" i="113"/>
  <c r="F15" i="113"/>
  <c r="F18" i="113" s="1"/>
  <c r="F4" i="113" s="1"/>
  <c r="F58" i="120"/>
  <c r="F57" i="120"/>
  <c r="F56" i="120"/>
  <c r="F55" i="120"/>
  <c r="F54" i="120"/>
  <c r="F53" i="120"/>
  <c r="F52" i="120"/>
  <c r="F51" i="120"/>
  <c r="F50" i="120"/>
  <c r="F49" i="120"/>
  <c r="F59" i="120"/>
  <c r="F6" i="120" s="1"/>
  <c r="F42" i="120"/>
  <c r="F41" i="120"/>
  <c r="F40" i="120"/>
  <c r="F39" i="120"/>
  <c r="F38" i="120"/>
  <c r="F37" i="120"/>
  <c r="F36" i="120"/>
  <c r="F35" i="120"/>
  <c r="F34" i="120"/>
  <c r="F33" i="120"/>
  <c r="F32" i="120"/>
  <c r="F31" i="120"/>
  <c r="F30" i="120"/>
  <c r="F29" i="120"/>
  <c r="F28" i="120"/>
  <c r="F27" i="120"/>
  <c r="F26" i="120"/>
  <c r="F25" i="120"/>
  <c r="F24" i="120"/>
  <c r="F23" i="120"/>
  <c r="F22" i="120"/>
  <c r="F21" i="120"/>
  <c r="F64" i="111"/>
  <c r="F63" i="111"/>
  <c r="F62" i="111"/>
  <c r="F61" i="111"/>
  <c r="F60" i="111"/>
  <c r="F59" i="111"/>
  <c r="F58" i="111"/>
  <c r="F57" i="111"/>
  <c r="F56" i="111"/>
  <c r="F55" i="111"/>
  <c r="F54" i="111"/>
  <c r="F65" i="111" s="1"/>
  <c r="F6" i="111" s="1"/>
  <c r="F48" i="111"/>
  <c r="F47" i="111"/>
  <c r="F46" i="111"/>
  <c r="F45" i="111"/>
  <c r="F44" i="111"/>
  <c r="F43" i="111"/>
  <c r="F42" i="111"/>
  <c r="F41" i="111"/>
  <c r="F40" i="111"/>
  <c r="F39" i="111"/>
  <c r="F38" i="111"/>
  <c r="F37" i="111"/>
  <c r="F36" i="111"/>
  <c r="F35" i="111"/>
  <c r="F34" i="111"/>
  <c r="F33" i="111"/>
  <c r="F32" i="111"/>
  <c r="F31" i="111"/>
  <c r="F30" i="111"/>
  <c r="F29" i="111"/>
  <c r="F28" i="111"/>
  <c r="F27" i="111"/>
  <c r="F26" i="111"/>
  <c r="F25" i="111"/>
  <c r="F24" i="111"/>
  <c r="F49" i="111" s="1"/>
  <c r="F5" i="111" s="1"/>
  <c r="F18" i="111"/>
  <c r="F17" i="111"/>
  <c r="F16" i="111"/>
  <c r="F19" i="111" s="1"/>
  <c r="F4" i="111" s="1"/>
  <c r="G103" i="115"/>
  <c r="G97" i="115"/>
  <c r="G96" i="115"/>
  <c r="G95" i="115"/>
  <c r="G94" i="115"/>
  <c r="G93" i="115"/>
  <c r="G92" i="115"/>
  <c r="G91" i="115"/>
  <c r="G90" i="115"/>
  <c r="G89" i="115"/>
  <c r="G88" i="115"/>
  <c r="G87" i="115"/>
  <c r="G86" i="115"/>
  <c r="G85" i="115"/>
  <c r="G84" i="115"/>
  <c r="G83" i="115"/>
  <c r="G82" i="115"/>
  <c r="G81" i="115"/>
  <c r="G80" i="115"/>
  <c r="G79" i="115"/>
  <c r="G78" i="115"/>
  <c r="G77" i="115"/>
  <c r="G76" i="115"/>
  <c r="G75" i="115"/>
  <c r="G74" i="115"/>
  <c r="G73" i="115"/>
  <c r="G72" i="115"/>
  <c r="G71" i="115"/>
  <c r="G70" i="115"/>
  <c r="G69" i="115"/>
  <c r="G68" i="115"/>
  <c r="G67" i="115"/>
  <c r="G65" i="115"/>
  <c r="G64" i="115"/>
  <c r="G58" i="115"/>
  <c r="G57" i="115"/>
  <c r="G56" i="115"/>
  <c r="G55" i="115"/>
  <c r="G60" i="115" s="1"/>
  <c r="G7" i="115" s="1"/>
  <c r="G50" i="115"/>
  <c r="G49" i="115"/>
  <c r="G48" i="115"/>
  <c r="G47" i="115"/>
  <c r="G46" i="115"/>
  <c r="G45" i="115"/>
  <c r="G44" i="115"/>
  <c r="G43" i="115"/>
  <c r="G42" i="115"/>
  <c r="G41" i="115"/>
  <c r="G40" i="115"/>
  <c r="G39" i="115"/>
  <c r="G38" i="115"/>
  <c r="G37" i="115"/>
  <c r="G36" i="115"/>
  <c r="G52" i="115"/>
  <c r="G6" i="115" s="1"/>
  <c r="G11" i="115" s="1"/>
  <c r="G19" i="58" s="1"/>
  <c r="G35" i="115"/>
  <c r="G34" i="115"/>
  <c r="G26" i="115"/>
  <c r="G25" i="115"/>
  <c r="G24" i="115"/>
  <c r="G23" i="115"/>
  <c r="G22" i="115"/>
  <c r="G21" i="115"/>
  <c r="G20" i="115"/>
  <c r="G28" i="115" s="1"/>
  <c r="G5" i="115" s="1"/>
  <c r="G19" i="115"/>
  <c r="G53" i="118"/>
  <c r="G52" i="118"/>
  <c r="G55" i="118"/>
  <c r="G10" i="118" s="1"/>
  <c r="G47" i="118"/>
  <c r="G46" i="118"/>
  <c r="G49" i="118"/>
  <c r="G9" i="118" s="1"/>
  <c r="G45" i="118"/>
  <c r="G39" i="118"/>
  <c r="G38" i="118"/>
  <c r="G37" i="118"/>
  <c r="G36" i="118"/>
  <c r="G35" i="118"/>
  <c r="G34" i="118"/>
  <c r="G33" i="118"/>
  <c r="G32" i="118"/>
  <c r="G31" i="118"/>
  <c r="G30" i="118"/>
  <c r="G41" i="118" s="1"/>
  <c r="G8" i="118" s="1"/>
  <c r="G29" i="118"/>
  <c r="G24" i="118"/>
  <c r="G23" i="118"/>
  <c r="G22" i="118"/>
  <c r="G21" i="118"/>
  <c r="G20" i="118"/>
  <c r="G19" i="118"/>
  <c r="G18" i="118"/>
  <c r="F22" i="119"/>
  <c r="F21" i="119"/>
  <c r="F20" i="119"/>
  <c r="F19" i="119"/>
  <c r="F18" i="119"/>
  <c r="F17" i="119"/>
  <c r="F16" i="119"/>
  <c r="F15" i="119"/>
  <c r="F14" i="119"/>
  <c r="F13" i="119"/>
  <c r="F12" i="119"/>
  <c r="F23" i="119" s="1"/>
  <c r="F4" i="119" s="1"/>
  <c r="F5" i="119" s="1"/>
  <c r="G20" i="41" s="1"/>
  <c r="F44" i="110"/>
  <c r="F43" i="110"/>
  <c r="F42" i="110"/>
  <c r="F41" i="110"/>
  <c r="F40" i="110"/>
  <c r="F39" i="110"/>
  <c r="F45" i="110"/>
  <c r="F6" i="110" s="1"/>
  <c r="F33" i="110"/>
  <c r="F32" i="110"/>
  <c r="F31" i="110"/>
  <c r="F30" i="110"/>
  <c r="F29" i="110"/>
  <c r="F28" i="110"/>
  <c r="F27" i="110"/>
  <c r="F26" i="110"/>
  <c r="F25" i="110"/>
  <c r="F24" i="110"/>
  <c r="F23" i="110"/>
  <c r="F22" i="110"/>
  <c r="F21" i="110"/>
  <c r="F15" i="110"/>
  <c r="F16" i="110"/>
  <c r="F4" i="110" s="1"/>
  <c r="F7" i="110" s="1"/>
  <c r="F84" i="93"/>
  <c r="F82" i="93"/>
  <c r="F80" i="93"/>
  <c r="F78" i="93"/>
  <c r="F76" i="93"/>
  <c r="F66" i="93"/>
  <c r="F64" i="93"/>
  <c r="F62" i="93"/>
  <c r="F57" i="93"/>
  <c r="F55" i="93"/>
  <c r="F53" i="93"/>
  <c r="F51" i="93"/>
  <c r="F49" i="93"/>
  <c r="F47" i="93"/>
  <c r="F39" i="93"/>
  <c r="F37" i="93"/>
  <c r="F35" i="93"/>
  <c r="F33" i="93"/>
  <c r="F31" i="93"/>
  <c r="F29" i="93"/>
  <c r="F27" i="93"/>
  <c r="F25" i="93"/>
  <c r="F23" i="93"/>
  <c r="F21" i="93"/>
  <c r="F19" i="93"/>
  <c r="F17" i="93"/>
  <c r="F15" i="93"/>
  <c r="G59" i="114"/>
  <c r="G61" i="114"/>
  <c r="G7" i="114" s="1"/>
  <c r="G53" i="114"/>
  <c r="G52" i="114"/>
  <c r="G51" i="114"/>
  <c r="G50" i="114"/>
  <c r="G49" i="114"/>
  <c r="G48" i="114"/>
  <c r="G47" i="114"/>
  <c r="G46" i="114"/>
  <c r="G45" i="114"/>
  <c r="G55" i="114" s="1"/>
  <c r="G6" i="114" s="1"/>
  <c r="G38" i="114"/>
  <c r="G37" i="114"/>
  <c r="G36" i="114"/>
  <c r="G35" i="114"/>
  <c r="G34" i="114"/>
  <c r="G33" i="114"/>
  <c r="G32" i="114"/>
  <c r="G31" i="114"/>
  <c r="G22" i="114"/>
  <c r="G21" i="114"/>
  <c r="G20" i="114"/>
  <c r="G19" i="114"/>
  <c r="G18" i="114"/>
  <c r="G17" i="114"/>
  <c r="G16" i="114"/>
  <c r="G41" i="116"/>
  <c r="G40" i="116"/>
  <c r="G24" i="107"/>
  <c r="G23" i="107"/>
  <c r="G26" i="107"/>
  <c r="G9" i="107" s="1"/>
  <c r="G18" i="107"/>
  <c r="G17" i="107"/>
  <c r="G20" i="107"/>
  <c r="G8" i="107" s="1"/>
  <c r="G10" i="107" s="1"/>
  <c r="G17" i="78" s="1"/>
  <c r="G16" i="107"/>
  <c r="F67" i="95"/>
  <c r="F65" i="95"/>
  <c r="F63" i="95"/>
  <c r="F61" i="95"/>
  <c r="F51" i="95"/>
  <c r="F49" i="95"/>
  <c r="F47" i="95"/>
  <c r="F45" i="95"/>
  <c r="F43" i="95"/>
  <c r="F41" i="95"/>
  <c r="F39" i="95"/>
  <c r="F32" i="95"/>
  <c r="F30" i="95"/>
  <c r="F28" i="95"/>
  <c r="F26" i="95"/>
  <c r="F24" i="95"/>
  <c r="F22" i="95"/>
  <c r="F20" i="95"/>
  <c r="F18" i="95"/>
  <c r="F16" i="95"/>
  <c r="F74" i="102"/>
  <c r="F72" i="102"/>
  <c r="F70" i="102"/>
  <c r="F68" i="102"/>
  <c r="F66" i="102"/>
  <c r="F64" i="102"/>
  <c r="F58" i="102"/>
  <c r="F56" i="102"/>
  <c r="F54" i="102"/>
  <c r="F52" i="102"/>
  <c r="F50" i="102"/>
  <c r="F48" i="102"/>
  <c r="F42" i="102"/>
  <c r="F40" i="102"/>
  <c r="F38" i="102"/>
  <c r="F36" i="102"/>
  <c r="F34" i="102"/>
  <c r="F32" i="102"/>
  <c r="F26" i="102"/>
  <c r="F24" i="102"/>
  <c r="F22" i="102"/>
  <c r="F20" i="102"/>
  <c r="F18" i="102"/>
  <c r="F16" i="102"/>
  <c r="F56" i="98"/>
  <c r="F54" i="98"/>
  <c r="F52" i="98"/>
  <c r="F50" i="98"/>
  <c r="F43" i="98"/>
  <c r="F41" i="98"/>
  <c r="F39" i="98"/>
  <c r="F37" i="98"/>
  <c r="F35" i="98"/>
  <c r="F33" i="98"/>
  <c r="F31" i="98"/>
  <c r="F29" i="98"/>
  <c r="F23" i="98"/>
  <c r="F21" i="98"/>
  <c r="F19" i="98"/>
  <c r="F17" i="98"/>
  <c r="F15" i="98"/>
  <c r="F57" i="121"/>
  <c r="F56" i="121"/>
  <c r="F55" i="121"/>
  <c r="F54" i="121"/>
  <c r="F53" i="121"/>
  <c r="F52" i="121"/>
  <c r="F51" i="121"/>
  <c r="F50" i="121"/>
  <c r="F49" i="121"/>
  <c r="F58" i="121" s="1"/>
  <c r="F6" i="121" s="1"/>
  <c r="F48" i="121"/>
  <c r="F21" i="121"/>
  <c r="F15" i="121"/>
  <c r="F14" i="121"/>
  <c r="C10" i="118"/>
  <c r="B10" i="118"/>
  <c r="C9" i="118"/>
  <c r="B9" i="118"/>
  <c r="C8" i="118"/>
  <c r="B8" i="118"/>
  <c r="C7" i="118"/>
  <c r="B7" i="118"/>
  <c r="A53" i="117"/>
  <c r="A52" i="117"/>
  <c r="A37" i="117"/>
  <c r="A36" i="117"/>
  <c r="A35" i="117"/>
  <c r="A34" i="117"/>
  <c r="A33" i="117"/>
  <c r="A32" i="117"/>
  <c r="A31" i="117"/>
  <c r="A30" i="117"/>
  <c r="A29" i="117"/>
  <c r="A28" i="117"/>
  <c r="A23" i="117"/>
  <c r="A22" i="117"/>
  <c r="A21" i="117"/>
  <c r="A20" i="117"/>
  <c r="A19" i="117"/>
  <c r="A18" i="117"/>
  <c r="A17" i="117"/>
  <c r="C10" i="117"/>
  <c r="C9" i="117"/>
  <c r="C8" i="117"/>
  <c r="B8" i="117"/>
  <c r="C7" i="117"/>
  <c r="B7" i="117"/>
  <c r="G53" i="116"/>
  <c r="G55" i="116"/>
  <c r="G8" i="116"/>
  <c r="G47" i="116"/>
  <c r="G46" i="116"/>
  <c r="G45" i="116"/>
  <c r="G44" i="116"/>
  <c r="G43" i="116"/>
  <c r="G42" i="116"/>
  <c r="G39" i="116"/>
  <c r="G38" i="116"/>
  <c r="G49" i="116" s="1"/>
  <c r="G7" i="116" s="1"/>
  <c r="G31" i="116"/>
  <c r="G33" i="116" s="1"/>
  <c r="G6" i="116" s="1"/>
  <c r="G23" i="116"/>
  <c r="G22" i="116"/>
  <c r="G21" i="116"/>
  <c r="G20" i="116"/>
  <c r="G19" i="116"/>
  <c r="G18" i="116"/>
  <c r="G17" i="116"/>
  <c r="G35" i="86"/>
  <c r="G43" i="86"/>
  <c r="C9" i="107"/>
  <c r="B9" i="107"/>
  <c r="C8" i="107"/>
  <c r="B8" i="107"/>
  <c r="G71" i="83"/>
  <c r="G69" i="83"/>
  <c r="G67" i="83"/>
  <c r="G65" i="83"/>
  <c r="G63" i="83"/>
  <c r="G61" i="83"/>
  <c r="G59" i="83"/>
  <c r="G57" i="83"/>
  <c r="G55" i="83"/>
  <c r="G73" i="83" s="1"/>
  <c r="G12" i="83" s="1"/>
  <c r="G48" i="83"/>
  <c r="G46" i="83"/>
  <c r="G50" i="83" s="1"/>
  <c r="G10" i="83"/>
  <c r="G39" i="83"/>
  <c r="G37" i="83"/>
  <c r="G35" i="83"/>
  <c r="G33" i="83"/>
  <c r="G41" i="83" s="1"/>
  <c r="G8" i="83" s="1"/>
  <c r="G26" i="83"/>
  <c r="G28" i="83"/>
  <c r="G6" i="83"/>
  <c r="G24" i="83"/>
  <c r="G22" i="83"/>
  <c r="G223" i="80"/>
  <c r="G225" i="80"/>
  <c r="G217" i="80"/>
  <c r="G215" i="80"/>
  <c r="G213" i="80"/>
  <c r="G211" i="80"/>
  <c r="G209" i="80"/>
  <c r="G207" i="80"/>
  <c r="G201" i="80"/>
  <c r="G199" i="80"/>
  <c r="G197" i="80"/>
  <c r="G195" i="80"/>
  <c r="G193" i="80"/>
  <c r="G191" i="80"/>
  <c r="G189" i="80"/>
  <c r="G187" i="80"/>
  <c r="G185" i="80"/>
  <c r="G183" i="80"/>
  <c r="G203" i="80" s="1"/>
  <c r="G181" i="80"/>
  <c r="G172" i="80"/>
  <c r="G170" i="80"/>
  <c r="G174" i="80"/>
  <c r="G14" i="80" s="1"/>
  <c r="G163" i="80"/>
  <c r="G161" i="80"/>
  <c r="G159" i="80"/>
  <c r="G157" i="80"/>
  <c r="G155" i="80"/>
  <c r="G153" i="80"/>
  <c r="G151" i="80"/>
  <c r="G149" i="80"/>
  <c r="G147" i="80"/>
  <c r="G145" i="80"/>
  <c r="G143" i="80"/>
  <c r="G141" i="80"/>
  <c r="G139" i="80"/>
  <c r="G137" i="80"/>
  <c r="G135" i="80"/>
  <c r="G133" i="80"/>
  <c r="G131" i="80"/>
  <c r="G129" i="80"/>
  <c r="G127" i="80"/>
  <c r="G125" i="80"/>
  <c r="G123" i="80"/>
  <c r="G121" i="80"/>
  <c r="G114" i="80"/>
  <c r="G112" i="80"/>
  <c r="G110" i="80"/>
  <c r="G108" i="80"/>
  <c r="G106" i="80"/>
  <c r="G104" i="80"/>
  <c r="G102" i="80"/>
  <c r="G100" i="80"/>
  <c r="G98" i="80"/>
  <c r="G116" i="80" s="1"/>
  <c r="G91" i="80"/>
  <c r="G89" i="80"/>
  <c r="G87" i="80"/>
  <c r="G85" i="80"/>
  <c r="G83" i="80"/>
  <c r="G81" i="80"/>
  <c r="G79" i="80"/>
  <c r="G77" i="80"/>
  <c r="G75" i="80"/>
  <c r="G73" i="80"/>
  <c r="G71" i="80"/>
  <c r="G69" i="80"/>
  <c r="G67" i="80"/>
  <c r="G65" i="80"/>
  <c r="G63" i="80"/>
  <c r="G61" i="80"/>
  <c r="G93" i="80" s="1"/>
  <c r="G8" i="80" s="1"/>
  <c r="G59" i="80"/>
  <c r="G57" i="80"/>
  <c r="G55" i="80"/>
  <c r="G48" i="80"/>
  <c r="G46" i="80"/>
  <c r="G44" i="80"/>
  <c r="G42" i="80"/>
  <c r="G40" i="80"/>
  <c r="G38" i="80"/>
  <c r="G36" i="80"/>
  <c r="G34" i="80"/>
  <c r="G32" i="80"/>
  <c r="G30" i="80"/>
  <c r="G28" i="80"/>
  <c r="G26" i="80"/>
  <c r="F125" i="92"/>
  <c r="F123" i="92"/>
  <c r="F121" i="92"/>
  <c r="F114" i="92"/>
  <c r="F111" i="92"/>
  <c r="F113" i="92"/>
  <c r="F105" i="92"/>
  <c r="F103" i="92"/>
  <c r="F102" i="92"/>
  <c r="F101" i="92"/>
  <c r="F99" i="92"/>
  <c r="F96" i="92"/>
  <c r="F92" i="92"/>
  <c r="F89" i="92"/>
  <c r="F78" i="92"/>
  <c r="F80" i="92" s="1"/>
  <c r="F16" i="92" s="1"/>
  <c r="F72" i="92"/>
  <c r="F70" i="92"/>
  <c r="F57" i="92"/>
  <c r="F47" i="92"/>
  <c r="F46" i="92"/>
  <c r="F45" i="92"/>
  <c r="F49" i="92" s="1"/>
  <c r="F9" i="92" s="1"/>
  <c r="F44" i="92"/>
  <c r="F43" i="92"/>
  <c r="F41" i="92"/>
  <c r="F35" i="92"/>
  <c r="F33" i="92"/>
  <c r="G94" i="71"/>
  <c r="G92" i="71"/>
  <c r="G90" i="71"/>
  <c r="G88" i="71"/>
  <c r="G86" i="71"/>
  <c r="G96" i="71" s="1"/>
  <c r="G14" i="71" s="1"/>
  <c r="G84" i="71"/>
  <c r="G82" i="71"/>
  <c r="G80" i="71"/>
  <c r="G73" i="71"/>
  <c r="G71" i="71"/>
  <c r="G75" i="71" s="1"/>
  <c r="G12" i="71" s="1"/>
  <c r="G64" i="71"/>
  <c r="G66" i="71" s="1"/>
  <c r="G10" i="71" s="1"/>
  <c r="G62" i="71"/>
  <c r="G60" i="71"/>
  <c r="G53" i="71"/>
  <c r="G51" i="71"/>
  <c r="G49" i="71"/>
  <c r="G47" i="71"/>
  <c r="G45" i="71"/>
  <c r="G43" i="71"/>
  <c r="G41" i="71"/>
  <c r="G39" i="71"/>
  <c r="G37" i="71"/>
  <c r="G35" i="71"/>
  <c r="G55" i="71" s="1"/>
  <c r="G8" i="71" s="1"/>
  <c r="G33" i="71"/>
  <c r="G26" i="71"/>
  <c r="G28" i="71"/>
  <c r="G6" i="71"/>
  <c r="G16" i="71" s="1"/>
  <c r="G10" i="66" s="1"/>
  <c r="G24" i="71"/>
  <c r="G172" i="68"/>
  <c r="G170" i="68"/>
  <c r="G168" i="68"/>
  <c r="G174" i="68" s="1"/>
  <c r="G162" i="68"/>
  <c r="G160" i="68"/>
  <c r="G164" i="68"/>
  <c r="G154" i="68"/>
  <c r="G152" i="68"/>
  <c r="G150" i="68"/>
  <c r="G148" i="68"/>
  <c r="G142" i="68"/>
  <c r="G140" i="68"/>
  <c r="G138" i="68"/>
  <c r="G136" i="68"/>
  <c r="G134" i="68"/>
  <c r="G132" i="68"/>
  <c r="G130" i="68"/>
  <c r="G128" i="68"/>
  <c r="G126" i="68"/>
  <c r="G124" i="68"/>
  <c r="G122" i="68"/>
  <c r="G113" i="68"/>
  <c r="G115" i="68" s="1"/>
  <c r="G111" i="68"/>
  <c r="G109" i="68"/>
  <c r="G12" i="68"/>
  <c r="G107" i="68"/>
  <c r="G105" i="68"/>
  <c r="G98" i="68"/>
  <c r="G96" i="68"/>
  <c r="G94" i="68"/>
  <c r="G92" i="68"/>
  <c r="G90" i="68"/>
  <c r="G88" i="68"/>
  <c r="G100" i="68" s="1"/>
  <c r="G10" i="68" s="1"/>
  <c r="G86" i="68"/>
  <c r="G84" i="68"/>
  <c r="G77" i="68"/>
  <c r="G75" i="68"/>
  <c r="G73" i="68"/>
  <c r="G71" i="68"/>
  <c r="G69" i="68"/>
  <c r="G67" i="68"/>
  <c r="G65" i="68"/>
  <c r="G63" i="68"/>
  <c r="G61" i="68"/>
  <c r="G59" i="68"/>
  <c r="G57" i="68"/>
  <c r="G55" i="68"/>
  <c r="G53" i="68"/>
  <c r="G51" i="68"/>
  <c r="G49" i="68"/>
  <c r="G42" i="68"/>
  <c r="G40" i="68"/>
  <c r="G38" i="68"/>
  <c r="G36" i="68"/>
  <c r="G34" i="68"/>
  <c r="G32" i="68"/>
  <c r="G30" i="68"/>
  <c r="G28" i="68"/>
  <c r="G26" i="68"/>
  <c r="G24" i="68"/>
  <c r="G203" i="74"/>
  <c r="G201" i="74"/>
  <c r="G199" i="74"/>
  <c r="G197" i="74"/>
  <c r="G195" i="74"/>
  <c r="G205" i="74" s="1"/>
  <c r="G189" i="74"/>
  <c r="G187" i="74"/>
  <c r="G191" i="74"/>
  <c r="G181" i="74"/>
  <c r="G179" i="74"/>
  <c r="G177" i="74"/>
  <c r="G175" i="74"/>
  <c r="G173" i="74"/>
  <c r="G183" i="74" s="1"/>
  <c r="G171" i="74"/>
  <c r="G165" i="74"/>
  <c r="G163" i="74"/>
  <c r="G161" i="74"/>
  <c r="G159" i="74"/>
  <c r="G157" i="74"/>
  <c r="G155" i="74"/>
  <c r="G153" i="74"/>
  <c r="G151" i="74"/>
  <c r="G149" i="74"/>
  <c r="G147" i="74"/>
  <c r="G145" i="74"/>
  <c r="G143" i="74"/>
  <c r="G142" i="74"/>
  <c r="G140" i="74"/>
  <c r="G131" i="74"/>
  <c r="G129" i="74"/>
  <c r="G127" i="74"/>
  <c r="G125" i="74"/>
  <c r="G123" i="74"/>
  <c r="G121" i="74"/>
  <c r="G119" i="74"/>
  <c r="G117" i="74"/>
  <c r="G110" i="74"/>
  <c r="G108" i="74"/>
  <c r="G106" i="74"/>
  <c r="G104" i="74"/>
  <c r="G102" i="74"/>
  <c r="G100" i="74"/>
  <c r="G98" i="74"/>
  <c r="G96" i="74"/>
  <c r="G94" i="74"/>
  <c r="G92" i="74"/>
  <c r="G112" i="74"/>
  <c r="G10" i="74" s="1"/>
  <c r="G85" i="74"/>
  <c r="G83" i="74"/>
  <c r="G81" i="74"/>
  <c r="G79" i="74"/>
  <c r="G77" i="74"/>
  <c r="G75" i="74"/>
  <c r="G73" i="74"/>
  <c r="G71" i="74"/>
  <c r="G69" i="74"/>
  <c r="G67" i="74"/>
  <c r="G65" i="74"/>
  <c r="G63" i="74"/>
  <c r="G61" i="74"/>
  <c r="G59" i="74"/>
  <c r="G57" i="74"/>
  <c r="G50" i="74"/>
  <c r="G48" i="74"/>
  <c r="G46" i="74"/>
  <c r="G44" i="74"/>
  <c r="G42" i="74"/>
  <c r="G40" i="74"/>
  <c r="G38" i="74"/>
  <c r="G36" i="74"/>
  <c r="G34" i="74"/>
  <c r="G32" i="74"/>
  <c r="G30" i="74"/>
  <c r="G28" i="74"/>
  <c r="G26" i="74"/>
  <c r="G24" i="74"/>
  <c r="F247" i="100"/>
  <c r="F245" i="100"/>
  <c r="F243" i="100"/>
  <c r="F241" i="100"/>
  <c r="F234" i="100"/>
  <c r="F232" i="100"/>
  <c r="F230" i="100"/>
  <c r="F228" i="100"/>
  <c r="F226" i="100"/>
  <c r="F224" i="100"/>
  <c r="F222" i="100"/>
  <c r="F216" i="100"/>
  <c r="F214" i="100"/>
  <c r="F212" i="100"/>
  <c r="F210" i="100"/>
  <c r="F208" i="100"/>
  <c r="F206" i="100"/>
  <c r="F205" i="100"/>
  <c r="F204" i="100"/>
  <c r="F203" i="100"/>
  <c r="F200" i="100"/>
  <c r="F198" i="100"/>
  <c r="F196" i="100"/>
  <c r="F194" i="100"/>
  <c r="F192" i="100"/>
  <c r="F190" i="100"/>
  <c r="F184" i="100"/>
  <c r="F182" i="100"/>
  <c r="F180" i="100"/>
  <c r="F178" i="100"/>
  <c r="F176" i="100"/>
  <c r="F174" i="100"/>
  <c r="F173" i="100"/>
  <c r="F172" i="100"/>
  <c r="F171" i="100"/>
  <c r="F168" i="100"/>
  <c r="F166" i="100"/>
  <c r="F164" i="100"/>
  <c r="F162" i="100"/>
  <c r="F160" i="100"/>
  <c r="F158" i="100"/>
  <c r="F152" i="100"/>
  <c r="F150" i="100"/>
  <c r="F148" i="100"/>
  <c r="F146" i="100"/>
  <c r="F144" i="100"/>
  <c r="F142" i="100"/>
  <c r="F136" i="100"/>
  <c r="F134" i="100"/>
  <c r="F132" i="100"/>
  <c r="F130" i="100"/>
  <c r="F128" i="100"/>
  <c r="F126" i="100"/>
  <c r="F120" i="100"/>
  <c r="F118" i="100"/>
  <c r="F116" i="100"/>
  <c r="F114" i="100"/>
  <c r="F112" i="100"/>
  <c r="F110" i="100"/>
  <c r="F104" i="100"/>
  <c r="F102" i="100"/>
  <c r="F100" i="100"/>
  <c r="F97" i="100"/>
  <c r="F95" i="100"/>
  <c r="F93" i="100"/>
  <c r="F91" i="100"/>
  <c r="F80" i="100"/>
  <c r="F66" i="100"/>
  <c r="F85" i="100"/>
  <c r="F83" i="100"/>
  <c r="F78" i="100"/>
  <c r="F76" i="100"/>
  <c r="F70" i="100"/>
  <c r="F68" i="100"/>
  <c r="F64" i="100"/>
  <c r="F62" i="100"/>
  <c r="F72" i="100"/>
  <c r="F7" i="100" s="1"/>
  <c r="F60" i="100"/>
  <c r="F54" i="100"/>
  <c r="F52" i="100"/>
  <c r="F50" i="100"/>
  <c r="F48" i="100"/>
  <c r="F46" i="100"/>
  <c r="F44" i="100"/>
  <c r="F38" i="100"/>
  <c r="F36" i="100"/>
  <c r="F34" i="100"/>
  <c r="F31" i="100"/>
  <c r="F29" i="100"/>
  <c r="F27" i="100"/>
  <c r="F25" i="100"/>
  <c r="F40" i="100" s="1"/>
  <c r="F5" i="100" s="1"/>
  <c r="F32" i="90"/>
  <c r="G33" i="65"/>
  <c r="G96" i="63"/>
  <c r="G100" i="63" s="1"/>
  <c r="G14" i="63" s="1"/>
  <c r="G32" i="60"/>
  <c r="F85" i="103"/>
  <c r="F83" i="103"/>
  <c r="F81" i="103"/>
  <c r="F79" i="103"/>
  <c r="F87" i="103" s="1"/>
  <c r="F6" i="103" s="1"/>
  <c r="F77" i="103"/>
  <c r="F69" i="103"/>
  <c r="F67" i="103"/>
  <c r="F65" i="103"/>
  <c r="F63" i="103"/>
  <c r="F61" i="103"/>
  <c r="F56" i="103"/>
  <c r="F54" i="103"/>
  <c r="F52" i="103"/>
  <c r="F50" i="103"/>
  <c r="F48" i="103"/>
  <c r="F42" i="103"/>
  <c r="F40" i="103"/>
  <c r="F38" i="103"/>
  <c r="F36" i="103"/>
  <c r="F34" i="103"/>
  <c r="F32" i="103"/>
  <c r="F30" i="103"/>
  <c r="F28" i="103"/>
  <c r="F26" i="103"/>
  <c r="F24" i="103"/>
  <c r="F22" i="103"/>
  <c r="F20" i="103"/>
  <c r="F18" i="103"/>
  <c r="F44" i="103" s="1"/>
  <c r="F4" i="103" s="1"/>
  <c r="F16" i="103"/>
  <c r="G21" i="106"/>
  <c r="G96" i="106"/>
  <c r="G90" i="106"/>
  <c r="G89" i="106"/>
  <c r="G88" i="106"/>
  <c r="G87" i="106"/>
  <c r="G85" i="106"/>
  <c r="G84" i="106"/>
  <c r="G83" i="106"/>
  <c r="G82" i="106"/>
  <c r="G80" i="106"/>
  <c r="G77" i="106"/>
  <c r="G75" i="106"/>
  <c r="G74" i="106"/>
  <c r="G66" i="106"/>
  <c r="G68" i="106" s="1"/>
  <c r="G60" i="106"/>
  <c r="G59" i="106"/>
  <c r="G62" i="106" s="1"/>
  <c r="G52" i="106"/>
  <c r="G51" i="106"/>
  <c r="G50" i="106"/>
  <c r="G49" i="106"/>
  <c r="G48" i="106"/>
  <c r="G47" i="106"/>
  <c r="G46" i="106"/>
  <c r="G45" i="106"/>
  <c r="G44" i="106"/>
  <c r="G43" i="106"/>
  <c r="G42" i="106"/>
  <c r="G40" i="106"/>
  <c r="G39" i="106"/>
  <c r="G38" i="106"/>
  <c r="G37" i="106"/>
  <c r="G36" i="106"/>
  <c r="G35" i="106"/>
  <c r="G34" i="106"/>
  <c r="G27" i="106"/>
  <c r="G26" i="106"/>
  <c r="G25" i="106"/>
  <c r="G24" i="106"/>
  <c r="G23" i="106"/>
  <c r="G22" i="106"/>
  <c r="G20" i="106"/>
  <c r="G29" i="106"/>
  <c r="G8" i="106" s="1"/>
  <c r="F137" i="90"/>
  <c r="F135" i="90"/>
  <c r="F138" i="90" s="1"/>
  <c r="F133" i="90"/>
  <c r="F127" i="90"/>
  <c r="F125" i="90"/>
  <c r="F121" i="90"/>
  <c r="F119" i="90"/>
  <c r="F118" i="90"/>
  <c r="F117" i="90"/>
  <c r="F115" i="90"/>
  <c r="F111" i="90"/>
  <c r="F109" i="90"/>
  <c r="F107" i="90"/>
  <c r="F103" i="90"/>
  <c r="F102" i="90"/>
  <c r="F98" i="90"/>
  <c r="F89" i="90"/>
  <c r="F88" i="90"/>
  <c r="F87" i="90"/>
  <c r="F86" i="90"/>
  <c r="F85" i="90"/>
  <c r="F84" i="90"/>
  <c r="F91" i="90" s="1"/>
  <c r="F16" i="90" s="1"/>
  <c r="F78" i="90"/>
  <c r="F76" i="90"/>
  <c r="F68" i="90"/>
  <c r="F57" i="90"/>
  <c r="F47" i="90"/>
  <c r="F42" i="90"/>
  <c r="F40" i="90"/>
  <c r="F38" i="90"/>
  <c r="F34" i="90"/>
  <c r="G39" i="65"/>
  <c r="G46" i="65"/>
  <c r="G48" i="65" s="1"/>
  <c r="G10" i="65" s="1"/>
  <c r="G37" i="65"/>
  <c r="G35" i="65"/>
  <c r="G26" i="65"/>
  <c r="G24" i="65"/>
  <c r="G22" i="65"/>
  <c r="G20" i="65"/>
  <c r="G98" i="63"/>
  <c r="G94" i="63"/>
  <c r="G92" i="63"/>
  <c r="G90" i="63"/>
  <c r="G88" i="63"/>
  <c r="G86" i="63"/>
  <c r="G84" i="63"/>
  <c r="G82" i="63"/>
  <c r="G75" i="63"/>
  <c r="G73" i="63"/>
  <c r="G66" i="63"/>
  <c r="G64" i="63"/>
  <c r="G62" i="63"/>
  <c r="G60" i="63"/>
  <c r="G53" i="63"/>
  <c r="G51" i="63"/>
  <c r="G49" i="63"/>
  <c r="G47" i="63"/>
  <c r="G45" i="63"/>
  <c r="G43" i="63"/>
  <c r="G41" i="63"/>
  <c r="G39" i="63"/>
  <c r="G37" i="63"/>
  <c r="G35" i="63"/>
  <c r="G33" i="63"/>
  <c r="G26" i="63"/>
  <c r="G24" i="63"/>
  <c r="G28" i="63" s="1"/>
  <c r="G6" i="63" s="1"/>
  <c r="G269" i="60"/>
  <c r="G267" i="60"/>
  <c r="G271" i="60" s="1"/>
  <c r="G261" i="60"/>
  <c r="G259" i="60"/>
  <c r="G263" i="60"/>
  <c r="G253" i="60"/>
  <c r="G251" i="60"/>
  <c r="G249" i="60"/>
  <c r="G247" i="60"/>
  <c r="G245" i="60"/>
  <c r="G243" i="60"/>
  <c r="G237" i="60"/>
  <c r="G235" i="60"/>
  <c r="G233" i="60"/>
  <c r="G231" i="60"/>
  <c r="G229" i="60"/>
  <c r="G227" i="60"/>
  <c r="G225" i="60"/>
  <c r="G223" i="60"/>
  <c r="G221" i="60"/>
  <c r="G219" i="60"/>
  <c r="G239" i="60" s="1"/>
  <c r="G217" i="60"/>
  <c r="G215" i="60"/>
  <c r="G213" i="60"/>
  <c r="G204" i="60"/>
  <c r="G202" i="60"/>
  <c r="G200" i="60"/>
  <c r="G198" i="60"/>
  <c r="G191" i="60"/>
  <c r="G189" i="60"/>
  <c r="G187" i="60"/>
  <c r="G185" i="60"/>
  <c r="G183" i="60"/>
  <c r="G181" i="60"/>
  <c r="G179" i="60"/>
  <c r="G177" i="60"/>
  <c r="G175" i="60"/>
  <c r="G173" i="60"/>
  <c r="G171" i="60"/>
  <c r="G169" i="60"/>
  <c r="G167" i="60"/>
  <c r="G165" i="60"/>
  <c r="G163" i="60"/>
  <c r="G161" i="60"/>
  <c r="G159" i="60"/>
  <c r="G157" i="60"/>
  <c r="G155" i="60"/>
  <c r="G153" i="60"/>
  <c r="G151" i="60"/>
  <c r="G193" i="60" s="1"/>
  <c r="G12" i="60" s="1"/>
  <c r="G149" i="60"/>
  <c r="G147" i="60"/>
  <c r="G140" i="60"/>
  <c r="G138" i="60"/>
  <c r="G136" i="60"/>
  <c r="G134" i="60"/>
  <c r="G132" i="60"/>
  <c r="G130" i="60"/>
  <c r="G128" i="60"/>
  <c r="G126" i="60"/>
  <c r="G124" i="60"/>
  <c r="G122" i="60"/>
  <c r="G120" i="60"/>
  <c r="G113" i="60"/>
  <c r="G111" i="60"/>
  <c r="G109" i="60"/>
  <c r="G107" i="60"/>
  <c r="G105" i="60"/>
  <c r="G103" i="60"/>
  <c r="G101" i="60"/>
  <c r="G99" i="60"/>
  <c r="G97" i="60"/>
  <c r="G95" i="60"/>
  <c r="G93" i="60"/>
  <c r="G91" i="60"/>
  <c r="G89" i="60"/>
  <c r="G87" i="60"/>
  <c r="G85" i="60"/>
  <c r="G83" i="60"/>
  <c r="G81" i="60"/>
  <c r="G79" i="60"/>
  <c r="G77" i="60"/>
  <c r="G75" i="60"/>
  <c r="G73" i="60"/>
  <c r="G66" i="60"/>
  <c r="G64" i="60"/>
  <c r="G62" i="60"/>
  <c r="G60" i="60"/>
  <c r="G58" i="60"/>
  <c r="G56" i="60"/>
  <c r="G54" i="60"/>
  <c r="G52" i="60"/>
  <c r="G50" i="60"/>
  <c r="G48" i="60"/>
  <c r="G46" i="60"/>
  <c r="G44" i="60"/>
  <c r="G42" i="60"/>
  <c r="G40" i="60"/>
  <c r="G38" i="60"/>
  <c r="G36" i="60"/>
  <c r="G34" i="60"/>
  <c r="G30" i="60"/>
  <c r="G28" i="60"/>
  <c r="G26" i="60"/>
  <c r="G73" i="86"/>
  <c r="G71" i="86"/>
  <c r="G69" i="86"/>
  <c r="G67" i="86"/>
  <c r="G65" i="86"/>
  <c r="G63" i="86"/>
  <c r="G75" i="86" s="1"/>
  <c r="G12" i="86" s="1"/>
  <c r="G61" i="86"/>
  <c r="G59" i="86"/>
  <c r="G53" i="86"/>
  <c r="G55" i="86"/>
  <c r="G10" i="86" s="1"/>
  <c r="G51" i="86"/>
  <c r="G49" i="86"/>
  <c r="G41" i="86"/>
  <c r="G39" i="86"/>
  <c r="G37" i="86"/>
  <c r="G33" i="86"/>
  <c r="G31" i="86"/>
  <c r="G29" i="86"/>
  <c r="G27" i="86"/>
  <c r="G21" i="86"/>
  <c r="G23" i="86"/>
  <c r="G6" i="86" s="1"/>
  <c r="G170" i="56"/>
  <c r="G168" i="56"/>
  <c r="G166" i="56"/>
  <c r="G164" i="56"/>
  <c r="G158" i="56"/>
  <c r="G160" i="56" s="1"/>
  <c r="G152" i="56"/>
  <c r="G150" i="56"/>
  <c r="G148" i="56"/>
  <c r="G146" i="56"/>
  <c r="G144" i="56"/>
  <c r="G138" i="56"/>
  <c r="G136" i="56"/>
  <c r="G134" i="56"/>
  <c r="G132" i="56"/>
  <c r="G130" i="56"/>
  <c r="G128" i="56"/>
  <c r="G126" i="56"/>
  <c r="G124" i="56"/>
  <c r="G122" i="56"/>
  <c r="G140" i="56" s="1"/>
  <c r="G120" i="56"/>
  <c r="G111" i="56"/>
  <c r="G109" i="56"/>
  <c r="G107" i="56"/>
  <c r="G113" i="56" s="1"/>
  <c r="G12" i="56" s="1"/>
  <c r="G105" i="56"/>
  <c r="G98" i="56"/>
  <c r="G96" i="56"/>
  <c r="G94" i="56"/>
  <c r="G92" i="56"/>
  <c r="G90" i="56"/>
  <c r="G88" i="56"/>
  <c r="G86" i="56"/>
  <c r="G100" i="56" s="1"/>
  <c r="G79" i="56"/>
  <c r="G77" i="56"/>
  <c r="G75" i="56"/>
  <c r="G73" i="56"/>
  <c r="G71" i="56"/>
  <c r="G69" i="56"/>
  <c r="G67" i="56"/>
  <c r="G65" i="56"/>
  <c r="G63" i="56"/>
  <c r="G61" i="56"/>
  <c r="G59" i="56"/>
  <c r="G57" i="56"/>
  <c r="G55" i="56"/>
  <c r="G53" i="56"/>
  <c r="G51" i="56"/>
  <c r="G81" i="56" s="1"/>
  <c r="G8" i="56" s="1"/>
  <c r="G44" i="56"/>
  <c r="G42" i="56"/>
  <c r="G40" i="56"/>
  <c r="G38" i="56"/>
  <c r="G36" i="56"/>
  <c r="G34" i="56"/>
  <c r="G32" i="56"/>
  <c r="G30" i="56"/>
  <c r="G28" i="56"/>
  <c r="G46" i="56" s="1"/>
  <c r="G6" i="56" s="1"/>
  <c r="G26" i="56"/>
  <c r="G24" i="56"/>
  <c r="G93" i="53"/>
  <c r="G91" i="53"/>
  <c r="G89" i="53"/>
  <c r="G87" i="53"/>
  <c r="G85" i="53"/>
  <c r="G83" i="53"/>
  <c r="G81" i="53"/>
  <c r="G79" i="53"/>
  <c r="G77" i="53"/>
  <c r="G95" i="53" s="1"/>
  <c r="G12" i="53" s="1"/>
  <c r="G70" i="53"/>
  <c r="G72" i="53" s="1"/>
  <c r="G10" i="53" s="1"/>
  <c r="G68" i="53"/>
  <c r="G66" i="53"/>
  <c r="G55" i="53"/>
  <c r="G59" i="53"/>
  <c r="G57" i="53"/>
  <c r="G53" i="53"/>
  <c r="G51" i="53"/>
  <c r="G49" i="53"/>
  <c r="G47" i="53"/>
  <c r="G45" i="53"/>
  <c r="G43" i="53"/>
  <c r="G41" i="53"/>
  <c r="G39" i="53"/>
  <c r="G37" i="53"/>
  <c r="G30" i="53"/>
  <c r="G28" i="53"/>
  <c r="G26" i="53"/>
  <c r="G24" i="53"/>
  <c r="G22" i="53"/>
  <c r="G203" i="11"/>
  <c r="G207" i="11" s="1"/>
  <c r="G205" i="11"/>
  <c r="G197" i="11"/>
  <c r="G195" i="11"/>
  <c r="G199" i="11" s="1"/>
  <c r="G189" i="11"/>
  <c r="G187" i="11"/>
  <c r="G185" i="11"/>
  <c r="G183" i="11"/>
  <c r="G191" i="11" s="1"/>
  <c r="G181" i="11"/>
  <c r="G175" i="11"/>
  <c r="G173" i="11"/>
  <c r="G171" i="11"/>
  <c r="G169" i="11"/>
  <c r="G167" i="11"/>
  <c r="G165" i="11"/>
  <c r="G163" i="11"/>
  <c r="G161" i="11"/>
  <c r="G159" i="11"/>
  <c r="G157" i="11"/>
  <c r="G155" i="11"/>
  <c r="G153" i="11"/>
  <c r="G151" i="11"/>
  <c r="G149" i="11"/>
  <c r="G140" i="11"/>
  <c r="G138" i="11"/>
  <c r="G136" i="11"/>
  <c r="G134" i="11"/>
  <c r="G132" i="11"/>
  <c r="G130" i="11"/>
  <c r="G128" i="11"/>
  <c r="G126" i="11"/>
  <c r="G124" i="11"/>
  <c r="G142" i="11" s="1"/>
  <c r="G12" i="11" s="1"/>
  <c r="G118" i="11"/>
  <c r="G116" i="11"/>
  <c r="G114" i="11"/>
  <c r="G112" i="11"/>
  <c r="G110" i="11"/>
  <c r="G108" i="11"/>
  <c r="G106" i="11"/>
  <c r="G104" i="11"/>
  <c r="G102" i="11"/>
  <c r="G100" i="11"/>
  <c r="G98" i="11"/>
  <c r="G96" i="11"/>
  <c r="G120" i="11" s="1"/>
  <c r="G10" i="11" s="1"/>
  <c r="G89" i="11"/>
  <c r="G87" i="11"/>
  <c r="G85" i="11"/>
  <c r="G83" i="11"/>
  <c r="G81" i="11"/>
  <c r="G79" i="11"/>
  <c r="G77" i="11"/>
  <c r="G75" i="11"/>
  <c r="G73" i="11"/>
  <c r="G71" i="11"/>
  <c r="G69" i="11"/>
  <c r="G67" i="11"/>
  <c r="G65" i="11"/>
  <c r="G63" i="11"/>
  <c r="G61" i="11"/>
  <c r="G59" i="11"/>
  <c r="G91" i="11" s="1"/>
  <c r="G8" i="11" s="1"/>
  <c r="G57" i="11"/>
  <c r="G50" i="11"/>
  <c r="G48" i="11"/>
  <c r="G46" i="11"/>
  <c r="G44" i="11"/>
  <c r="G42" i="11"/>
  <c r="G40" i="11"/>
  <c r="G38" i="11"/>
  <c r="G36" i="11"/>
  <c r="G34" i="11"/>
  <c r="G32" i="11"/>
  <c r="G30" i="11"/>
  <c r="G52" i="11" s="1"/>
  <c r="G6" i="11" s="1"/>
  <c r="G28" i="11"/>
  <c r="G26" i="11"/>
  <c r="G24" i="11"/>
  <c r="G41" i="106"/>
  <c r="C12" i="106"/>
  <c r="B12" i="106"/>
  <c r="C11" i="106"/>
  <c r="B11" i="106"/>
  <c r="C10" i="106"/>
  <c r="C9" i="106"/>
  <c r="B9" i="106"/>
  <c r="C8" i="106"/>
  <c r="B8" i="106"/>
  <c r="A83" i="103"/>
  <c r="A82" i="93"/>
  <c r="A63" i="95"/>
  <c r="A65" i="95" s="1"/>
  <c r="F115" i="92"/>
  <c r="F86" i="92"/>
  <c r="F69" i="92"/>
  <c r="F68" i="92"/>
  <c r="F74" i="92" s="1"/>
  <c r="F15" i="92" s="1"/>
  <c r="F62" i="92"/>
  <c r="F64" i="92" s="1"/>
  <c r="F14" i="92" s="1"/>
  <c r="F56" i="92"/>
  <c r="F58" i="92"/>
  <c r="F13" i="92" s="1"/>
  <c r="F48" i="92"/>
  <c r="F42" i="92"/>
  <c r="F34" i="92"/>
  <c r="F32" i="92"/>
  <c r="F37" i="92" s="1"/>
  <c r="F8" i="92" s="1"/>
  <c r="F128" i="90"/>
  <c r="F97" i="90"/>
  <c r="F95" i="90"/>
  <c r="F75" i="90"/>
  <c r="F74" i="90"/>
  <c r="F66" i="90"/>
  <c r="F61" i="90"/>
  <c r="F60" i="90"/>
  <c r="F59" i="90"/>
  <c r="F58" i="90"/>
  <c r="F56" i="90"/>
  <c r="F62" i="90" s="1"/>
  <c r="F13" i="90" s="1"/>
  <c r="F50" i="90"/>
  <c r="F51" i="90" s="1"/>
  <c r="F9" i="90" s="1"/>
  <c r="F48" i="90"/>
  <c r="F36" i="90"/>
  <c r="F33" i="90"/>
  <c r="F31" i="90"/>
  <c r="F43" i="90" s="1"/>
  <c r="F8" i="90" s="1"/>
  <c r="F6" i="90" s="1"/>
  <c r="F43" i="120"/>
  <c r="F5" i="120"/>
  <c r="F7" i="120" s="1"/>
  <c r="G24" i="58" s="1"/>
  <c r="G98" i="106"/>
  <c r="G12" i="106" s="1"/>
  <c r="G77" i="63"/>
  <c r="G12" i="63" s="1"/>
  <c r="F43" i="121"/>
  <c r="F5" i="121"/>
  <c r="F69" i="95"/>
  <c r="F7" i="95" s="1"/>
  <c r="F55" i="95"/>
  <c r="F6" i="95"/>
  <c r="G219" i="80"/>
  <c r="G39" i="117"/>
  <c r="G8" i="117"/>
  <c r="G49" i="117"/>
  <c r="G9" i="117"/>
  <c r="F86" i="93"/>
  <c r="G86" i="93" s="1"/>
  <c r="G40" i="114"/>
  <c r="G5" i="114"/>
  <c r="G105" i="115"/>
  <c r="G9" i="115" s="1"/>
  <c r="F18" i="90"/>
  <c r="G202" i="123"/>
  <c r="F16" i="121"/>
  <c r="F4" i="121" s="1"/>
  <c r="F7" i="121"/>
  <c r="G21" i="78" s="1"/>
  <c r="F55" i="113"/>
  <c r="F6" i="113" s="1"/>
  <c r="F7" i="113"/>
  <c r="G20" i="78"/>
  <c r="F76" i="102"/>
  <c r="F8" i="102" s="1"/>
  <c r="F60" i="102"/>
  <c r="F7" i="102"/>
  <c r="F44" i="102"/>
  <c r="F6" i="102" s="1"/>
  <c r="F28" i="102"/>
  <c r="F5" i="102" s="1"/>
  <c r="F34" i="95"/>
  <c r="F5" i="95" s="1"/>
  <c r="F8" i="95"/>
  <c r="G18" i="78" s="1"/>
  <c r="G14" i="83"/>
  <c r="G10" i="78" s="1"/>
  <c r="G165" i="80"/>
  <c r="G12" i="80" s="1"/>
  <c r="G10" i="80"/>
  <c r="A43" i="117"/>
  <c r="F116" i="92"/>
  <c r="F17" i="92" s="1"/>
  <c r="G87" i="74"/>
  <c r="G8" i="74" s="1"/>
  <c r="G79" i="68"/>
  <c r="G8" i="68" s="1"/>
  <c r="F249" i="100"/>
  <c r="F15" i="100" s="1"/>
  <c r="F186" i="100"/>
  <c r="F13" i="100"/>
  <c r="F138" i="100"/>
  <c r="F11" i="100" s="1"/>
  <c r="F106" i="100"/>
  <c r="F9" i="100"/>
  <c r="G92" i="106"/>
  <c r="G11" i="106" s="1"/>
  <c r="G99" i="115"/>
  <c r="G8" i="115" s="1"/>
  <c r="G26" i="118"/>
  <c r="G7" i="118" s="1"/>
  <c r="G11" i="118"/>
  <c r="G18" i="58" s="1"/>
  <c r="G28" i="65"/>
  <c r="G6" i="65" s="1"/>
  <c r="G255" i="60"/>
  <c r="G115" i="60"/>
  <c r="G8" i="60" s="1"/>
  <c r="G10" i="56"/>
  <c r="F34" i="110"/>
  <c r="F5" i="110" s="1"/>
  <c r="G19" i="41"/>
  <c r="G58" i="98"/>
  <c r="G5" i="98" s="1"/>
  <c r="G6" i="98" s="1"/>
  <c r="F58" i="98"/>
  <c r="F5" i="98"/>
  <c r="F25" i="98"/>
  <c r="F4" i="98" s="1"/>
  <c r="F6" i="98" s="1"/>
  <c r="G25" i="98"/>
  <c r="G4" i="98"/>
  <c r="F6" i="93"/>
  <c r="G6" i="93" s="1"/>
  <c r="F70" i="93"/>
  <c r="F5" i="93"/>
  <c r="G5" i="93" s="1"/>
  <c r="F41" i="93"/>
  <c r="G41" i="93" s="1"/>
  <c r="G24" i="114"/>
  <c r="G4" i="114" s="1"/>
  <c r="G9" i="114" s="1"/>
  <c r="G16" i="41" s="1"/>
  <c r="G61" i="53"/>
  <c r="G8" i="53" s="1"/>
  <c r="G10" i="123"/>
  <c r="G218" i="123"/>
  <c r="G9" i="123" s="1"/>
  <c r="G7" i="123"/>
  <c r="B9" i="117"/>
  <c r="A51" i="117"/>
  <c r="B10" i="117" s="1"/>
  <c r="G18" i="41"/>
  <c r="G70" i="93"/>
  <c r="F4" i="93"/>
  <c r="G4" i="93"/>
  <c r="F6" i="92" l="1"/>
  <c r="G273" i="60"/>
  <c r="G16" i="60" s="1"/>
  <c r="F73" i="103"/>
  <c r="F5" i="103" s="1"/>
  <c r="F7" i="103" s="1"/>
  <c r="G21" i="58" s="1"/>
  <c r="G156" i="68"/>
  <c r="G70" i="106"/>
  <c r="G10" i="106" s="1"/>
  <c r="F9" i="102"/>
  <c r="G19" i="78" s="1"/>
  <c r="G133" i="74"/>
  <c r="G12" i="74" s="1"/>
  <c r="G44" i="68"/>
  <c r="G6" i="68" s="1"/>
  <c r="G144" i="68"/>
  <c r="F7" i="93"/>
  <c r="F70" i="90"/>
  <c r="F14" i="90" s="1"/>
  <c r="F11" i="90" s="1"/>
  <c r="F20" i="90" s="1"/>
  <c r="G12" i="58" s="1"/>
  <c r="G55" i="63"/>
  <c r="G8" i="63" s="1"/>
  <c r="G68" i="63"/>
  <c r="G10" i="63" s="1"/>
  <c r="G41" i="65"/>
  <c r="G8" i="65" s="1"/>
  <c r="G12" i="65" s="1"/>
  <c r="G11" i="58" s="1"/>
  <c r="G54" i="106"/>
  <c r="G9" i="106" s="1"/>
  <c r="G13" i="106" s="1"/>
  <c r="G20" i="58" s="1"/>
  <c r="F87" i="100"/>
  <c r="F8" i="100" s="1"/>
  <c r="F122" i="100"/>
  <c r="F10" i="100" s="1"/>
  <c r="F154" i="100"/>
  <c r="F12" i="100" s="1"/>
  <c r="F218" i="100"/>
  <c r="F14" i="100" s="1"/>
  <c r="G52" i="74"/>
  <c r="G6" i="74" s="1"/>
  <c r="F126" i="92"/>
  <c r="F18" i="92" s="1"/>
  <c r="F11" i="92" s="1"/>
  <c r="G50" i="80"/>
  <c r="G6" i="80" s="1"/>
  <c r="G25" i="116"/>
  <c r="G5" i="116" s="1"/>
  <c r="G10" i="116" s="1"/>
  <c r="G16" i="78" s="1"/>
  <c r="G23" i="78" s="1"/>
  <c r="F7" i="111"/>
  <c r="G23" i="58" s="1"/>
  <c r="G227" i="80"/>
  <c r="G16" i="80" s="1"/>
  <c r="G177" i="11"/>
  <c r="G209" i="11" s="1"/>
  <c r="G14" i="11" s="1"/>
  <c r="G16" i="11" s="1"/>
  <c r="G9" i="41" s="1"/>
  <c r="G12" i="41" s="1"/>
  <c r="G32" i="53"/>
  <c r="G6" i="53" s="1"/>
  <c r="G14" i="53" s="1"/>
  <c r="G10" i="41" s="1"/>
  <c r="G154" i="56"/>
  <c r="G167" i="74"/>
  <c r="G207" i="74" s="1"/>
  <c r="G14" i="74" s="1"/>
  <c r="F80" i="90"/>
  <c r="F15" i="90" s="1"/>
  <c r="G172" i="56"/>
  <c r="G174" i="56" s="1"/>
  <c r="G14" i="56" s="1"/>
  <c r="G16" i="56" s="1"/>
  <c r="G9" i="54" s="1"/>
  <c r="G45" i="86"/>
  <c r="G8" i="86" s="1"/>
  <c r="G14" i="86" s="1"/>
  <c r="G10" i="54" s="1"/>
  <c r="G68" i="60"/>
  <c r="G6" i="60" s="1"/>
  <c r="G18" i="60" s="1"/>
  <c r="G9" i="58" s="1"/>
  <c r="G142" i="60"/>
  <c r="G10" i="60" s="1"/>
  <c r="G206" i="60"/>
  <c r="G14" i="60" s="1"/>
  <c r="F129" i="90"/>
  <c r="F17" i="90" s="1"/>
  <c r="F56" i="100"/>
  <c r="F6" i="100" s="1"/>
  <c r="F16" i="100" s="1"/>
  <c r="G22" i="58" s="1"/>
  <c r="G11" i="117"/>
  <c r="G16" i="72" s="1"/>
  <c r="G19" i="72" s="1"/>
  <c r="G22" i="123"/>
  <c r="G56" i="123" s="1"/>
  <c r="G5" i="123" s="1"/>
  <c r="G12" i="123" s="1"/>
  <c r="G11" i="84" s="1"/>
  <c r="F29" i="58"/>
  <c r="F25" i="84" s="1"/>
  <c r="G12" i="54" l="1"/>
  <c r="G14" i="54" s="1"/>
  <c r="G13" i="84" s="1"/>
  <c r="G26" i="58"/>
  <c r="G16" i="68"/>
  <c r="G9" i="66" s="1"/>
  <c r="G12" i="66" s="1"/>
  <c r="G14" i="66" s="1"/>
  <c r="G15" i="84" s="1"/>
  <c r="F20" i="92"/>
  <c r="G10" i="72" s="1"/>
  <c r="G18" i="80"/>
  <c r="G9" i="78" s="1"/>
  <c r="G12" i="78" s="1"/>
  <c r="G25" i="78" s="1"/>
  <c r="G17" i="84" s="1"/>
  <c r="G17" i="41"/>
  <c r="G22" i="41" s="1"/>
  <c r="G24" i="41" s="1"/>
  <c r="G12" i="84" s="1"/>
  <c r="G7" i="93"/>
  <c r="G16" i="74"/>
  <c r="G9" i="72" s="1"/>
  <c r="G12" i="72" s="1"/>
  <c r="G21" i="72" s="1"/>
  <c r="G16" i="84" s="1"/>
  <c r="G16" i="63"/>
  <c r="G10" i="58" s="1"/>
  <c r="G14" i="58" s="1"/>
  <c r="G28" i="58" s="1"/>
  <c r="G14" i="84" s="1"/>
  <c r="G176" i="68"/>
  <c r="G14" i="68" s="1"/>
  <c r="G19" i="84" l="1"/>
  <c r="G20" i="84" l="1"/>
  <c r="G21" i="84" s="1"/>
  <c r="G23" i="84" s="1"/>
  <c r="G24" i="84" s="1"/>
</calcChain>
</file>

<file path=xl/sharedStrings.xml><?xml version="1.0" encoding="utf-8"?>
<sst xmlns="http://schemas.openxmlformats.org/spreadsheetml/2006/main" count="5343" uniqueCount="1078">
  <si>
    <t>zap. št.</t>
  </si>
  <si>
    <t>oznaka postavke</t>
  </si>
  <si>
    <t>Opis dela</t>
  </si>
  <si>
    <t>EM</t>
  </si>
  <si>
    <t>PREDDELA</t>
  </si>
  <si>
    <t>m'</t>
  </si>
  <si>
    <t>kom</t>
  </si>
  <si>
    <t>ur</t>
  </si>
  <si>
    <t>12131</t>
  </si>
  <si>
    <t>12211</t>
  </si>
  <si>
    <t>PREDDELA SKUPAJ</t>
  </si>
  <si>
    <t>2</t>
  </si>
  <si>
    <t>ZEMELJSKA DELA</t>
  </si>
  <si>
    <t>ZEMELJSKA DELA SKUPAJ</t>
  </si>
  <si>
    <t>3</t>
  </si>
  <si>
    <t>4</t>
  </si>
  <si>
    <t>ODVODNJAVANJE</t>
  </si>
  <si>
    <t>45114</t>
  </si>
  <si>
    <t>45115</t>
  </si>
  <si>
    <t>7</t>
  </si>
  <si>
    <t>Zap.št.</t>
  </si>
  <si>
    <t>1</t>
  </si>
  <si>
    <t>SKUPAJ</t>
  </si>
  <si>
    <t>VOZIŠČNE KONSTRUKCIJE</t>
  </si>
  <si>
    <t>VOZIŠČNE KONSTRUKCIJE SKUPAJ</t>
  </si>
  <si>
    <r>
      <t>m</t>
    </r>
    <r>
      <rPr>
        <vertAlign val="superscript"/>
        <sz val="10"/>
        <rFont val="Arial CE"/>
        <charset val="238"/>
      </rPr>
      <t>2</t>
    </r>
  </si>
  <si>
    <r>
      <t>m</t>
    </r>
    <r>
      <rPr>
        <vertAlign val="superscript"/>
        <sz val="10"/>
        <rFont val="Arial CE"/>
        <charset val="238"/>
      </rPr>
      <t>3</t>
    </r>
  </si>
  <si>
    <t>5</t>
  </si>
  <si>
    <t>6</t>
  </si>
  <si>
    <t>PROMETNA OPREMA</t>
  </si>
  <si>
    <t>m2</t>
  </si>
  <si>
    <t>12151</t>
  </si>
  <si>
    <t>12163</t>
  </si>
  <si>
    <t>12181</t>
  </si>
  <si>
    <t>12212</t>
  </si>
  <si>
    <t>12323</t>
  </si>
  <si>
    <t>m3</t>
  </si>
  <si>
    <t>12391</t>
  </si>
  <si>
    <t>21113</t>
  </si>
  <si>
    <t>21314</t>
  </si>
  <si>
    <t>21752</t>
  </si>
  <si>
    <t>21762</t>
  </si>
  <si>
    <t>25112</t>
  </si>
  <si>
    <t>razprostiranje odvečne vezljive zemljine - 3.ktg zemljine</t>
  </si>
  <si>
    <t>29153</t>
  </si>
  <si>
    <t>odlaganje odpadnega asfalta na komunalno deponijo</t>
  </si>
  <si>
    <t>35214</t>
  </si>
  <si>
    <t>35313</t>
  </si>
  <si>
    <t>36133</t>
  </si>
  <si>
    <t>36134</t>
  </si>
  <si>
    <t>42162</t>
  </si>
  <si>
    <t>43512</t>
  </si>
  <si>
    <t>doplačilo za izdelavo kanalizacije v globini 1,1 do 2,0 m s cevmi premera 31do 60 cm</t>
  </si>
  <si>
    <t>43832</t>
  </si>
  <si>
    <t>preskus tesnosti cevi premera  21 do 50 cm cm</t>
  </si>
  <si>
    <t>44798</t>
  </si>
  <si>
    <t>preskus tesnosti jaška  premera 60 do 80 cm</t>
  </si>
  <si>
    <t>dni</t>
  </si>
  <si>
    <t>kos</t>
  </si>
  <si>
    <t>Odvodnjavanje skupaj</t>
  </si>
  <si>
    <t>21614</t>
  </si>
  <si>
    <t>22113</t>
  </si>
  <si>
    <t>km'</t>
  </si>
  <si>
    <t>t</t>
  </si>
  <si>
    <t>Odstranitev grmovja in dreves z debli premera do 10 cm ter vej na redko porasli površini - ročno</t>
  </si>
  <si>
    <t>Posek in odstranitev dreves z debli od 11 do 30 cm premera in odstranitev vej</t>
  </si>
  <si>
    <t>Odstranitev panja s premerom 11 do 30 cm z odvozom na deponijo na razdaljo nad 1000 m</t>
  </si>
  <si>
    <t>Odstranitev vej predhodno posekanih dreves</t>
  </si>
  <si>
    <t>Demontaža prometnih znakov na enem podstavku</t>
  </si>
  <si>
    <t>Demontaža prometnih znakov na dveh podstavkih</t>
  </si>
  <si>
    <t>Demontaža plastičnega smernika</t>
  </si>
  <si>
    <t>12261</t>
  </si>
  <si>
    <t>Porušitev in odstranitev asfaltne plasti nad 10 cm</t>
  </si>
  <si>
    <t>Rezanje asfaltne plasti s talno diamantno žago, debele 11 do 15 cm</t>
  </si>
  <si>
    <t>12383</t>
  </si>
  <si>
    <t>Porušitev in odstranitev robnika iz cem.betona</t>
  </si>
  <si>
    <t>Porušitev in odstranitev prepusta iz cevi s premerom do 60</t>
  </si>
  <si>
    <t>12411</t>
  </si>
  <si>
    <t>Porušitev in odstranitev glave prepusta s premerom do 60 cm</t>
  </si>
  <si>
    <t>12435</t>
  </si>
  <si>
    <t>Zavarovanje gradbišča v času gradnje s polovično zaporo prometa in usmerjanjem s semaforji</t>
  </si>
  <si>
    <t>13111</t>
  </si>
  <si>
    <t>Izkop vezljive zemljine/zrnate kamnine – 3. kategorije za temelje, kanalske rove, prepuste, jaške in drenaže, širine do 1,0 m in globine do 1,0 m – strojno, planiranje dna ročno</t>
  </si>
  <si>
    <t xml:space="preserve">Izkop vezljive zemljine/zrnate kamnine - 3.kategorije za temelje širine nad 2.0 m in globine do 1,0 m,strojno(OPOMBA:stopničenje in utrditev pet nasipa) </t>
  </si>
  <si>
    <t xml:space="preserve">Izkopi vezljive zemljine 3.ktg za odvodne jarke in koritnice </t>
  </si>
  <si>
    <t xml:space="preserve">Izkopi vezljive zemljine 3.ktg za tlake in obloge </t>
  </si>
  <si>
    <t>Ureditev planuma temeljnih tal zrnate kamnine - 3,ktg</t>
  </si>
  <si>
    <t>31132</t>
  </si>
  <si>
    <t>Izdelava nevezane nosilne plasti enakomerno zrnatega drobljenca (D32), iz kamenin v debelini 21 do 30 cm</t>
  </si>
  <si>
    <t>Dobava in vgraditev zmesi drobljenih zrn za zaklinjenje nevezane obrabne plasti</t>
  </si>
  <si>
    <t>32161</t>
  </si>
  <si>
    <t>Dobava in vgraditev predfabriciranega dvignjenega robnika iz cementnega betona  s prerezom 15/25 cm</t>
  </si>
  <si>
    <t>Izdelava bankine iz drobljenca ,široke nad 1,0 m</t>
  </si>
  <si>
    <t>Izdelava bankine iz drobljenca ,široke 0,76 do 1.00  m</t>
  </si>
  <si>
    <t>Izdelava vzdolžne in prečne globoke drenaže globine do 1.0 na podložni plasti iz cementnega betona, s trdimi plastičnimi cevmi premera 10 cm</t>
  </si>
  <si>
    <t>Izdelava kanalizacije iz cevi iz polivinilklorida, vključno s podložno plastjo iz zmesi kamnitih zrn, premera 20 cm, v globini do 1,0 m</t>
  </si>
  <si>
    <t>43222</t>
  </si>
  <si>
    <t>Zasip cevne drenaže z zmesjo kamnitih zrn, obvito z geosintetikom, z 0,1 do 0,2 m3/m1, po načrtu</t>
  </si>
  <si>
    <t>Izdelava prepusta krožnega prereza iz cevi iz cementnega betona s premerom 60 cm</t>
  </si>
  <si>
    <t>Izdelava prepusta krožnega prereza iz cevi iz cementnega betona s premerom 80 cm</t>
  </si>
  <si>
    <t>n 11136</t>
  </si>
  <si>
    <t>Dobava in vgraditev dvignjenega vtočnega robnika s prerezom 15/25 cm iz cementnega betona</t>
  </si>
  <si>
    <t>35275</t>
  </si>
  <si>
    <t xml:space="preserve">OPREMA CEST </t>
  </si>
  <si>
    <t>6.1</t>
  </si>
  <si>
    <t>VERTIKALNA SIGNALIZACIJA</t>
  </si>
  <si>
    <t>61132</t>
  </si>
  <si>
    <t>Izdelava temelja iz cementnega betona C 12/15, globine 100 cm, premera 30 cm</t>
  </si>
  <si>
    <t>Dobava in vgraditev stebriča za prometni znak iz vroče cinkane jeklene cevi premera 64 mm, dolžina 2000 mm.</t>
  </si>
  <si>
    <t>Dobava in vgraditev stebriča za prometni znak iz vroče cinkane jeklene cevi premera 64 mm, dolžina 3000 mm.</t>
  </si>
  <si>
    <t>Dobava in vgraditev stebriča za prometni znak iz vroče cinkane jeklene cevi premera 64 mm, dolžina 3500 mm.</t>
  </si>
  <si>
    <t>61652</t>
  </si>
  <si>
    <t>Vertikalna signalizacija skupaj</t>
  </si>
  <si>
    <t>6.2</t>
  </si>
  <si>
    <t>HORIZONTALNA SIGNALIZACIJA</t>
  </si>
  <si>
    <t>m</t>
  </si>
  <si>
    <t>Horizontalna signalizacija skupaj</t>
  </si>
  <si>
    <t>OPREMA CEST SKUPAJ</t>
  </si>
  <si>
    <t>Humuziranje brežin brez valjanja, v debelini 15 cm, strojno</t>
  </si>
  <si>
    <t>SKUPNA  REKAPITULACIJA</t>
  </si>
  <si>
    <t>CESTOGRADNJA</t>
  </si>
  <si>
    <t>CESTOGRADNJA SKUPAJ</t>
  </si>
  <si>
    <t>TUJE STORITVE</t>
  </si>
  <si>
    <t>TUJI SKUPAJ</t>
  </si>
  <si>
    <t>VSE SKUPAJ</t>
  </si>
  <si>
    <t>Čiščenje celotne površine in pobrizg s PmB emulzijo do 0,3 kg/m2</t>
  </si>
  <si>
    <t>n 12358</t>
  </si>
  <si>
    <t>Izdelava bankine iz drobljenca ,široke do 0,50  m</t>
  </si>
  <si>
    <t>36131</t>
  </si>
  <si>
    <t>količina</t>
  </si>
  <si>
    <t>enota</t>
  </si>
  <si>
    <t>cena/enota</t>
  </si>
  <si>
    <t>m1</t>
  </si>
  <si>
    <t>znesek EUR</t>
  </si>
  <si>
    <t>61722</t>
  </si>
  <si>
    <t xml:space="preserve">Izdelava debeloslojne prečne in ostalih označb na vozišču z večkomponentno hladno plastiko z vmešanimi drobci / kroglicami stekla, vključno 200 g/m2 dodatnega posipa z drobci stekla, strojno, debelina plasti 3 mm, posamezna površina označbe nad 1,5 m2 </t>
  </si>
  <si>
    <t>62 428</t>
  </si>
  <si>
    <t>6.3</t>
  </si>
  <si>
    <t>OPREMA ZA VODENJE PROMETA</t>
  </si>
  <si>
    <t>Dobava in postavitev plastičnega smernika z votlim prerezom, dolžina 1200 mm, z odsevnikom iz umetne snovi</t>
  </si>
  <si>
    <t>63112</t>
  </si>
  <si>
    <t>OPREMA ZA ZAVAROVANJE PROMETA</t>
  </si>
  <si>
    <t>Dobava in vgraditev jeklene varnostne ograje, brez distančnika, za nivo zadrževanja N2 in za delovno širino W5</t>
  </si>
  <si>
    <t>64 445</t>
  </si>
  <si>
    <t>znesek</t>
  </si>
  <si>
    <t>SKUPAJ Z DDV</t>
  </si>
  <si>
    <t xml:space="preserve">Zakoličba obstoječih komunalnih vodov in oznaka križanj. 
</t>
  </si>
  <si>
    <t>24461</t>
  </si>
  <si>
    <t>Izdelava posteljice v debelini plasti do 50 cm iz zrnate kamnine – 3. kategorije</t>
  </si>
  <si>
    <t>Široki izkop zrnate kamnine – 3. kategorije – strojno z nakladanjem</t>
  </si>
  <si>
    <t>21234</t>
  </si>
  <si>
    <t>Površinski izkop plodne zemljine – 1. kategorije – strojno z odrivom do 100 m</t>
  </si>
  <si>
    <t>21364</t>
  </si>
  <si>
    <t>Izkop vezljive zemljine/zrnate kamnine – 3. kategorije za temelje, kanalske rove, prepuste, jaške in drenaže, širine 1,1 do 2,0 m in globine 1,1 do 2,0 m – strojno, planiranje dna ročno</t>
  </si>
  <si>
    <t>Prevoz materiala na razdaljo nad 500 do 1000 m</t>
  </si>
  <si>
    <t>Izdelava obrabne in zaporne plasti bituminizirane zmesi AC 8 surf B 70/100 A5(Z3) v debelini 4 cm</t>
  </si>
  <si>
    <t>32254</t>
  </si>
  <si>
    <t>12361</t>
  </si>
  <si>
    <t>Rezkanje (in odvoz) asfaltne zmesi na klančini v debelini 0 do 4 cm</t>
  </si>
  <si>
    <t>Porušitev in odstranitev ograje iz cementnega betona,</t>
  </si>
  <si>
    <t>Izdelava poševne vtočne ali iztočne glave prepusta krožnega prereza iz cementnega betona s premerom 60 cm</t>
  </si>
  <si>
    <t>45213</t>
  </si>
  <si>
    <t>79 311</t>
  </si>
  <si>
    <t>Projektantski nadzor</t>
  </si>
  <si>
    <t>79514</t>
  </si>
  <si>
    <t>79515</t>
  </si>
  <si>
    <t>62 412</t>
  </si>
  <si>
    <t xml:space="preserve">Izdelava debeloslojne vzdolžne označbe na vozišču z večkomponentno hladno plastiko  z vmešanimi drobci / kroglicami stekla, vključno 200 g/m2 dodatnega posipa z drobci stekla, strojno, debelina plasti 3 mm, širina črte 12 cm </t>
  </si>
  <si>
    <t>Oprema za vodenje prometa skupaj</t>
  </si>
  <si>
    <t>62 416</t>
  </si>
  <si>
    <t xml:space="preserve">Izdelava debeloslojne vzdolžne označbe na vozišču z večkomponentno hladno plastiko z vmešanimi drobci / kroglicami stekla, vključno 200 g/m2 dodatnega posipa z drobci stekla, strojno, debelina plasti 3 mm, širina črte 30 cm </t>
  </si>
  <si>
    <t>64 455</t>
  </si>
  <si>
    <t>Dobava in vgraditev jeklene varnostne ograje,vključno vse elemente, za nivo zadrževanja H1 in za delovno širino W5</t>
  </si>
  <si>
    <t>Dobava in vgraditev odsevnika z nosilcem iz aluminijaste pločevine in odsevno folijo 1.vrste</t>
  </si>
  <si>
    <t>63521</t>
  </si>
  <si>
    <t>Izdelava poševne vtočne ali iztočne glave prepusta krožnega prereza iz cementnega betona s premerom 30 do 40 cm</t>
  </si>
  <si>
    <t>45211</t>
  </si>
  <si>
    <t>Geotehnični nadzor</t>
  </si>
  <si>
    <t>79 351</t>
  </si>
  <si>
    <t>Demontaža jeklene varnostne ograje</t>
  </si>
  <si>
    <t>23313</t>
  </si>
  <si>
    <t>Dobava in vgraditev geotekstilije za ločilno plast (po načrtu), natezna trdnost nad 14 do 16 kN/m2</t>
  </si>
  <si>
    <t>31643</t>
  </si>
  <si>
    <t xml:space="preserve">Izdelava nosilne plasti bituminizirane zmesi AC 32 base B 50/70 A3(Z5) v debelini 9 cm </t>
  </si>
  <si>
    <t>32112</t>
  </si>
  <si>
    <t xml:space="preserve">Izdelava nevezane (mehanično stabilizirane) obrabne plasti iz zmesi zrn drobljenca v debelini 16 do 20 cm </t>
  </si>
  <si>
    <t>61214</t>
  </si>
  <si>
    <t>61216</t>
  </si>
  <si>
    <t>61217</t>
  </si>
  <si>
    <t>61218</t>
  </si>
  <si>
    <t>Dobava in vgraditev stebriča za prometni znak iz vroče cinkane jeklene cevi premera 64 mm, dolžina 4000 mm.</t>
  </si>
  <si>
    <t>61724</t>
  </si>
  <si>
    <t>64 281</t>
  </si>
  <si>
    <t>Dobava in vgraditev naletne zaključnice na polni višini.</t>
  </si>
  <si>
    <t>64 288</t>
  </si>
  <si>
    <t>Dobava in vgraditev krožne zaključnice vrste ZA/F</t>
  </si>
  <si>
    <t>11121</t>
  </si>
  <si>
    <t>Postavitev in zavarovanje prečnega profila ostale javne ceste v ravninskem terenu</t>
  </si>
  <si>
    <t>11221</t>
  </si>
  <si>
    <t>Obnova in zavarovanje zakoličbe osi trase ostale javne ceste v ravninskem terenu</t>
  </si>
  <si>
    <t>12 291</t>
  </si>
  <si>
    <t xml:space="preserve">Porušitev in odstranitev ograje iz žične mreže </t>
  </si>
  <si>
    <t>12 294</t>
  </si>
  <si>
    <t>Porušitev in odstranitev ograje iz opeke ali zidakov</t>
  </si>
  <si>
    <t>12 295</t>
  </si>
  <si>
    <t xml:space="preserve">Izdelava nasipa iz zrnate kamnine – 3. kategorije z dobavo iz gramoznice </t>
  </si>
  <si>
    <t>24 118</t>
  </si>
  <si>
    <t>24312</t>
  </si>
  <si>
    <t>Vgraditev klina iz mehke kamnine- 4.kategorije (OPOMBA vgraditev materiala v stopničenje)</t>
  </si>
  <si>
    <t>Vgraditev posteljice v debelini plasti do 30 cm iz zrnate kamnine – 3. kategorije</t>
  </si>
  <si>
    <t>24421</t>
  </si>
  <si>
    <t>IIzdelava obrabne in zaporne plasti bituminizirane zmesi SMA 11 PmB 45/80-65 A1/A2
Z2 v debelini 4 cm</t>
  </si>
  <si>
    <t>32 668</t>
  </si>
  <si>
    <t>43223</t>
  </si>
  <si>
    <t>Izdelava kanalizacije iz cevi iz polivinilklorida, vključno s podložno plastjo iz zmesi kamnitih zrn, premera 25 cm, v globini do 1,0 m</t>
  </si>
  <si>
    <t>43224</t>
  </si>
  <si>
    <t>Izdelava kanalizacije iz cevi iz polivinilklorida, vključno s podložno plastjo iz zmesi kamnitih zrn, premera 30 cm, v globini do 1,0 m</t>
  </si>
  <si>
    <t>43225</t>
  </si>
  <si>
    <t>Izdelava kanalizacije iz cevi iz polivinilklorida, vključno s podložno plastjo iz zmesi kamnitih zrn, premera 40 cm, v globini do 1,0 m</t>
  </si>
  <si>
    <t>43282</t>
  </si>
  <si>
    <t>obbetoniranje kanalizacije s cementnim betonom c 12/15, po detjlu iz načrta, premera 20 cm</t>
  </si>
  <si>
    <t>43284</t>
  </si>
  <si>
    <t>obbetoniranje kanalizacije s cementnim betonom c 12/15, po detjlu iz načrta, premera 30 cm</t>
  </si>
  <si>
    <t xml:space="preserve"> </t>
  </si>
  <si>
    <t>43511</t>
  </si>
  <si>
    <t>doplačilo za izdelavo kanalizacije v globini 1,1 do 2,0 m s cevmi premera do 30 cm</t>
  </si>
  <si>
    <t>43831</t>
  </si>
  <si>
    <t>preskus tesnosti cevi premera  do 20 cm</t>
  </si>
  <si>
    <t>43841</t>
  </si>
  <si>
    <t>pregled vgrajenih cevi s TV kamero</t>
  </si>
  <si>
    <t>44333</t>
  </si>
  <si>
    <t>Izdelava jaška iz polietilena, krožnega prereza s premerom 50 cm, globokega 1,5 do 2,0 m</t>
  </si>
  <si>
    <t>44363</t>
  </si>
  <si>
    <t>Izdelava jaška iz polietilena, krožnega prereza s premerom 80 cm, globokega 1,5 do 2,0 m</t>
  </si>
  <si>
    <t>44797</t>
  </si>
  <si>
    <t>preskus tesnosti jaška  premera do 50 cm</t>
  </si>
  <si>
    <t>n 44898</t>
  </si>
  <si>
    <t>44951</t>
  </si>
  <si>
    <t>Dobava in vgraditev pokrova iz duktilne litine z nosilnostjo 125 kN, krožnega prereza s premerom 500 mm</t>
  </si>
  <si>
    <t>44952</t>
  </si>
  <si>
    <t>Dobava in vgraditev pokrova iz duktilne litine z nosilnostjo 125 kN, krožnega prereza s premerom 600 mm</t>
  </si>
  <si>
    <t>GRADBENA IN OBRTNIŠKA DELA</t>
  </si>
  <si>
    <t>x</t>
  </si>
  <si>
    <t>Dobava in izdelava AB podloge za lovilce olj v deb. 15 cm in  c16/20 z arm. mrežo Q 190/190 na že pripr. podlago</t>
  </si>
  <si>
    <t>gradbena in obrtniška dela skupaj</t>
  </si>
  <si>
    <t>Demontaža obvestilne table s površino nad 3 m2</t>
  </si>
  <si>
    <t>12223</t>
  </si>
  <si>
    <t>Prevoz materiala na razdaljo nad 10 do 15 km</t>
  </si>
  <si>
    <t>24229</t>
  </si>
  <si>
    <t xml:space="preserve">Zasip kablov in cevi s peskom (zasi PVC cevi, do 30 cm nad temenom, utrjavanje do 95 % po standardnem Prokterjevem postopku ) </t>
  </si>
  <si>
    <t xml:space="preserve">Zasip kablov in cevi s peskom (zasip okoli objektov ) </t>
  </si>
  <si>
    <t>24213</t>
  </si>
  <si>
    <t xml:space="preserve">Zasip z zrnato kamnino – 3. kategorije - ročno </t>
  </si>
  <si>
    <t>Izdelava poševne vtočne ali iztočne glave prepusta krožnega prereza iz cementnega betona s premerom 80 cm</t>
  </si>
  <si>
    <t>45214</t>
  </si>
  <si>
    <t>regionalna cesta km  3,650 do km 5,000</t>
  </si>
  <si>
    <t>kolesarske in peš površine km 3,650 do km 5,000</t>
  </si>
  <si>
    <t>MOSTOVI</t>
  </si>
  <si>
    <t>22 % DDV</t>
  </si>
  <si>
    <t>GRADBENA INOBRTMIŠKA DELA</t>
  </si>
  <si>
    <t>REKAPITULACIJA</t>
  </si>
  <si>
    <t>Etapa1 km  3,650 do km 5,000</t>
  </si>
  <si>
    <t xml:space="preserve">Etapa 2 km 5,000 do km 6,300 (vstop v naselja Vanča vas) </t>
  </si>
  <si>
    <t xml:space="preserve">Etapa 3 km 6,300 do km 7,750 (konec naselja Rankovci) </t>
  </si>
  <si>
    <t xml:space="preserve">Etapa 4 km 7,750 do km 9,600 (križišče pri BC OMV) </t>
  </si>
  <si>
    <t>Etapa 5.1 km 9,600 do km 10,150</t>
  </si>
  <si>
    <t>Etapa 5.2 km 10,150 do km 10,900</t>
  </si>
  <si>
    <t>CESTNA RAZSVETLJAVA</t>
  </si>
  <si>
    <t>VODOGOSPODARSKE UREDITVE</t>
  </si>
  <si>
    <t>EE NAPRAVE</t>
  </si>
  <si>
    <t>TK VODI</t>
  </si>
  <si>
    <t>CATV VODI</t>
  </si>
  <si>
    <t>VODOVOD</t>
  </si>
  <si>
    <t>FEKALNA KANALIZACIJA</t>
  </si>
  <si>
    <t xml:space="preserve">Izdelava nosilne plasti bituminizirane zmesi AC 16 base B 50/70 A4(Z6) v debelini 6 cm </t>
  </si>
  <si>
    <t>31453</t>
  </si>
  <si>
    <t>Dobava in vgraditev predfabriciranega pogreznjenega robnika iz cementnega betona  s prerezom 15/25 cm</t>
  </si>
  <si>
    <t>35234</t>
  </si>
  <si>
    <t>34152</t>
  </si>
  <si>
    <t>Izdelava obrabne plasti iz malih tlakovcev iz silikatne kamnine velikosti 10 cm/10 cm/10 cm, stiki zaliti s cementno malto</t>
  </si>
  <si>
    <t>34913</t>
  </si>
  <si>
    <t>Izdelava podložne plasti za tlakovano obrabno plast iz cementnega betona</t>
  </si>
  <si>
    <r>
      <t>izdelava obrobe iz malih tlakovcev iz naravnega kamna velikosti 10/10/10 cm (10m=1m</t>
    </r>
    <r>
      <rPr>
        <vertAlign val="superscript"/>
        <sz val="10"/>
        <rFont val="Arial CE"/>
        <charset val="238"/>
      </rPr>
      <t>2</t>
    </r>
    <r>
      <rPr>
        <sz val="10"/>
        <rFont val="Arial CE"/>
        <family val="2"/>
        <charset val="238"/>
      </rPr>
      <t>)</t>
    </r>
  </si>
  <si>
    <t>44845</t>
  </si>
  <si>
    <t>Dobava in vgraditev rešetke iz duktilne litine z nosilnostjo 250 kN, s prerezom           400/400 mm</t>
  </si>
  <si>
    <t>41121</t>
  </si>
  <si>
    <t>Tlakovanje jarkov z lomljencem debeline 20 cm,stiki zapolnjeni s cementno malto,na podložni plasti zmesi zrn drobljenca debeline 10 cm</t>
  </si>
  <si>
    <t>21434</t>
  </si>
  <si>
    <t>Izkop vezljive zemljine/zrnate kamnine – 3. kategorije za gradbene jame za objekte, globine 2,1 do 4,0 m - strojno, planiranje dna ročno</t>
  </si>
  <si>
    <t>Izdelava bankine iz drobljenca, široke 0,76 do 1.00  m</t>
  </si>
  <si>
    <t>Izdelava bankine iz drobljenca, široke nad 1,0 m</t>
  </si>
  <si>
    <t>42165</t>
  </si>
  <si>
    <t>Izdelava vzdolžne in prečne drenaže, globoke do 1,0 m, na podložni plasti iz cementnega betona, s trdimi plastičnimi cevmi premera 25 cm</t>
  </si>
  <si>
    <t>Dobava in montaža tipskega lovilca olj nazivna kapacitete 50 l/s po standardu SIST EN 858</t>
  </si>
  <si>
    <t>n</t>
  </si>
  <si>
    <t>Izdelava AB parapetnega zidu za žičnato ograjo 0,2-0,3 m2/m</t>
  </si>
  <si>
    <t>Izdelava AB parapetnega zidu 0,6-0,7 m2/m</t>
  </si>
  <si>
    <t>Dobava in vgraditev žičnate ograje iz plastificirane kovinske žice višine 80 cm</t>
  </si>
  <si>
    <t>N</t>
  </si>
  <si>
    <t>Prestavitev stebra cestne razsvetljave</t>
  </si>
  <si>
    <t>Dobava in vgraditev pokrova iz duktilne litine z nosilnostjo 400 kN, krožnega prereza s premerom 600 mm</t>
  </si>
  <si>
    <t>44972</t>
  </si>
  <si>
    <t>41411</t>
  </si>
  <si>
    <t>Zavarovanje dna kadunjastega jarka s plastjo bitumenskega betona debelo 4 cm, široko 50 cm</t>
  </si>
  <si>
    <t>46353</t>
  </si>
  <si>
    <t>Ureditev ponikovalnice s perforirano cevjo iz cementnega betona, krožnega prereza, s premerom 100 cm, globine 2,1 do 3,0 m</t>
  </si>
  <si>
    <t>izdelava obrobe iz malih tlakovcev iz naravnega kamna velikosti 10/10/10 cm (10m=1m2)</t>
  </si>
  <si>
    <t>Dobava in vgraditev stebriča za prometni znak iz vroče cinkane jeklene cevi premera 64 mm, dolžina 2500 mm.</t>
  </si>
  <si>
    <t>61215</t>
  </si>
  <si>
    <t>61452</t>
  </si>
  <si>
    <t>61723</t>
  </si>
  <si>
    <t>61722a</t>
  </si>
  <si>
    <t>62 423</t>
  </si>
  <si>
    <t xml:space="preserve">Izdelava debeloslojne prečne in ostalih označb na vozišču z večkomponentno hladno plastiko z vmešanimi drobci / kroglicami stekla, vključno 200 g/m2 dodatnega posipa z drobci stekla, strojno, debelina plasti 3 mm, širina črte 50 cm </t>
  </si>
  <si>
    <t>64 283</t>
  </si>
  <si>
    <t>Dobava in vgraditev vkopane zaključnice, dolžine 12 m</t>
  </si>
  <si>
    <t>61611</t>
  </si>
  <si>
    <t>62 121</t>
  </si>
  <si>
    <t xml:space="preserve">Izdelava tankoslojne vzdolžne označbe na vozišču z enokomponentno belo barvo , vključno 250 g/m2  posipa z drobci/kroglicami stekla, strojno, debelina plasti suhe snovi 250 mikrometra, širina črte 10 cm </t>
  </si>
  <si>
    <t>62 251</t>
  </si>
  <si>
    <t>Doplačilo za  izdelavo prekinjenih vzdolžnih označb na vozišču, širina črte 10 cm</t>
  </si>
  <si>
    <t>Dobava in vgraditev vkopane zaključnice, dolžine 4 m</t>
  </si>
  <si>
    <t>61726</t>
  </si>
  <si>
    <t xml:space="preserve">Izdelava tankoslojne vzdolžne označbe na vozišču z enokomponentno belo barvo , vključno 250 g/m2  posipa z drobci/kroglicami stekla, strojno, debelina plasti suhe snovi 250 mikrometra, površina označbe do 0,5m2 </t>
  </si>
  <si>
    <t>regionalna cesta km  5,000 do km 6,300</t>
  </si>
  <si>
    <t>regionalna cesta km  6,300 do km 7,750</t>
  </si>
  <si>
    <t>kolesarske in peš površine km 6,300 do km 7,750</t>
  </si>
  <si>
    <t>avtobusne postaje km 6,300 do km 7,750</t>
  </si>
  <si>
    <t>regionalna cesta km  7,750 do km 9,600</t>
  </si>
  <si>
    <t>kolesarske in peš površine km 7,750 do km 9,600</t>
  </si>
  <si>
    <t>regionalna cesta km  9,600 do km 10,150</t>
  </si>
  <si>
    <t>regionalna cesta km  10,150 do km 10,900</t>
  </si>
  <si>
    <t>kolesarske in peš površine km 10,150 do km 10,900</t>
  </si>
  <si>
    <t>Dobava in pritrditev prometnega znaka, podloga iz aluminijaste pločevine, znak z belo barvo-folijo 1 vrste, velikost od 0,21 do 0,40 m2</t>
  </si>
  <si>
    <t xml:space="preserve">Izdelava tankoslojne prečne in ostalih označb na vozišču z enokomponentno belo barvo , vključno 250 g/m2  posipa z drobci/kroglicami stekla, strojno, debelina plasti suhe snovi 250 mikrometra, površina označbe do 0,5m2 </t>
  </si>
  <si>
    <t>62165</t>
  </si>
  <si>
    <t>61451</t>
  </si>
  <si>
    <t>42166</t>
  </si>
  <si>
    <t>Izdelava vzdolžne in prečne drenaže, globoke do 1,0 m, na podložni plasti iz cementnega betona, s trdimi plastičnimi cevmi premera 30 cm</t>
  </si>
  <si>
    <t>62 253</t>
  </si>
  <si>
    <t xml:space="preserve">Izdelava debeloslojne vzdolžne označbe na vozišču z večkomponentno hladno plastiko  z vmešanimi drobci / kroglicami stekla, vključno 200 g/m2 dodatnega posipa z drobci stekla, strojno, debelina plasti 3 mm, širina črte 15 cm </t>
  </si>
  <si>
    <t>62 413</t>
  </si>
  <si>
    <t>Doplačilo za  izdelavo prekinjenih vzdolžnih označb na vozišču, širina črte 15 cm</t>
  </si>
  <si>
    <t>62168</t>
  </si>
  <si>
    <t xml:space="preserve">Izdelava tankoslojne prečne in ostalih označb na vozišču z enokomponentno belo barvo , vključno 250 g/m2  posipa z drobci/kroglicami stekla, strojno, debelina plasti suhe snovi 250 mikrometra, površina označbe do 1,5m2 </t>
  </si>
  <si>
    <t>Dobava in pritrditev trikotnega prometnega znaka, podloga iz aluminijaste pločevine, znak z razredom svetlobne odbojnosti RA2, dolžina stranice a= 900 mm</t>
  </si>
  <si>
    <t>Dobava in pritrditev okroglega prometnega znaka, podloga iz aluminijaste pločevine, znak z razredom svetlobne odbojnosti RA2, premera 600 mm</t>
  </si>
  <si>
    <t>Dobava in pritrditev prometnega znaka, podloga iz aluminijaste pločevine, znak z belo barvo, z razredom svetlobne odbojnosti RA2, velikost od 0,1 do 0,20 m2</t>
  </si>
  <si>
    <t>Dobava in pritrditev prometnega znaka, podloga iz aluminijaste pločevine, znak z belo, modro oz. rumeno barvo, z razredom svetlobne odbojnosti RA2, velikost od 0,21 do 0,40 m2</t>
  </si>
  <si>
    <t>61543</t>
  </si>
  <si>
    <t>Dobava in pritrditev dvostranskega prometnega znaka,znak z LED notranjo osvetlitvijo, velikost 900x900</t>
  </si>
  <si>
    <t>61165</t>
  </si>
  <si>
    <t>Izdelava temelja iz ojačanega cementnega betona nad 0,8m3/ temelj za konzolni drog</t>
  </si>
  <si>
    <t>61321</t>
  </si>
  <si>
    <t>Dobava in vgraditev konzolnega droga za osvetljeni prometni znak iz zaščitene jeklene cevi, svetla višina pod znakom 5200, dolžina konzole 4000 do 6000mm</t>
  </si>
  <si>
    <t>kg</t>
  </si>
  <si>
    <t>Dobava in pritrditev okroglega prometnega znaka, podloga iz aluminijaste pločevine, znak z razredom svetlobne odbojnosti RA1, premera 400 mm</t>
  </si>
  <si>
    <t>Dobava in pritrditev prometnega znaka, podloga iz aluminijaste pločevine, znak z belo oz. rdečo barvo, z razredom svetlobne odbojnosti RA1, velikost  do 0,10 m2</t>
  </si>
  <si>
    <t>61721</t>
  </si>
  <si>
    <t>61219</t>
  </si>
  <si>
    <t>Dobava in vgraditev stebriča za prometni znak iz vroče cinkane jeklene cevi premera 64 mm, dolžina 4500 mm.</t>
  </si>
  <si>
    <t>Dobava in pritrditev prometnega znaka, podloga iz aluminijaste pločevine, znak z belo oz. modro barvo, z razredom svetlobne odbojnosti RA2, velikost od 0,21 do 0,40 m2</t>
  </si>
  <si>
    <t>Dobava in pritrditev prometnega znaka, podloga iz aluminijaste pločevine, znak z rumeno oz. modro barvo, z razredom svetlobne odbojnosti RA2, velikost od 0,41 do 0,70 m2</t>
  </si>
  <si>
    <r>
      <t xml:space="preserve">Dobava in pritrditev prometnega znaka, podloga iz aluminijaste pločevine, znak z razredom odbojnosti RA3, velikost </t>
    </r>
    <r>
      <rPr>
        <sz val="10"/>
        <rFont val="Calibri"/>
        <family val="2"/>
        <charset val="238"/>
      </rPr>
      <t>ф</t>
    </r>
    <r>
      <rPr>
        <sz val="10"/>
        <rFont val="Arial CE"/>
        <family val="2"/>
        <charset val="238"/>
      </rPr>
      <t>100x1000</t>
    </r>
  </si>
  <si>
    <t>Dobava in pritrditev okroglega prometnega znaka, podloga iz aluminijaste pločevine, znak z razredom svetlobne odbojnosti RA3, premera 600 mm</t>
  </si>
  <si>
    <t>Dobava in pritrditev prometnega znaka, podloga iz aluminijaste pločevine, znak z modro barvo, z razredom svetlobne odbojnosti RA2, velikost od 0,21 do 0,40 m2</t>
  </si>
  <si>
    <t>Dobava in pritrditev prometnega znaka, podloga iz aluminijaste pločevine, znak z rumeno oz. modro barvo, z razredom svetlobne odbojnosti RA2, velikost od 0,21 do 0,40 m2</t>
  </si>
  <si>
    <t>Dobava in pritrditev prometnega znaka, podloga iz aluminijaste pločevine, znak z belo, rumeno oz. modro barvo, z razredom svetlobne odbojnosti RA2, velikost od 0,41 do 0,70 m2</t>
  </si>
  <si>
    <t>Dobava in pritrditev prometnega znaka, podloga iz aluminijaste pločevine, znak z rumeno  barvo, z razredom svetlobne odbojnosti RA2, velikost od 0,41 do 0,70 m2</t>
  </si>
  <si>
    <t>Dobava in pritrditev prometnega znaka, podloga iz aluminijaste pločevine, znak z rumeno  barvo, z razredom svetlobne odbojnosti RA2, velikost od 1,01 do 2,00 m2</t>
  </si>
  <si>
    <t>Dobava in pritrditev prometnega znaka, podloga iz aluminijaste pločevine, znak z belo, rumeno oz.modro barvo, z razredom svetlobne odbojnosti RA2, velikost od 0,21 do 0,40 m2</t>
  </si>
  <si>
    <t>Dobava in pritrditev prometnega znaka, podloga iz aluminijaste pločevine, znak z razredom odbojnosti RA3, velikost ф100x1000</t>
  </si>
  <si>
    <t>61143</t>
  </si>
  <si>
    <t>Izdelava temelja iz cementnega betona C 12/15, od 0,21 do 0,40 m3/temelj</t>
  </si>
  <si>
    <t>61331</t>
  </si>
  <si>
    <t>Dobava in postavitev nosilnega ogrodja za prometni znak iz vroče cinkane jeklene cevi.</t>
  </si>
  <si>
    <t>Dobava in pritrditev prometnega znaka, podloga iz aluminijaste pločevine, znak z belo oz.modro barvo, z razredom svetlobne odbojnosti RA2, velikost od 0,21 do 0,40 m2</t>
  </si>
  <si>
    <t>Dobava in pritrditev trikotnega prometnega znaka, podloga iz aluminijaste pločevine, znak z razredom svetlobne odbojnosti RA1., dolžina stranice a= 600 mm</t>
  </si>
  <si>
    <t>6.</t>
  </si>
  <si>
    <t>CESTA R2-441/1298, GEDEROVCI</t>
  </si>
  <si>
    <t>Post.</t>
  </si>
  <si>
    <t>Opis postavke</t>
  </si>
  <si>
    <t xml:space="preserve">Enota </t>
  </si>
  <si>
    <t>Količina</t>
  </si>
  <si>
    <t>Cena za enoto</t>
  </si>
  <si>
    <t>Cena</t>
  </si>
  <si>
    <t>MOST 5-1  čez potok Dobel</t>
  </si>
  <si>
    <t>3.ETAPA od km 6+300 do km 7+750</t>
  </si>
  <si>
    <t>1.1 TEMELJENJE</t>
  </si>
  <si>
    <t>1.1.1 ZEMELJSKA DELA IN TEMELJENJE</t>
  </si>
  <si>
    <t>OPOMBA: IZKOPI SO RAČUNANI V RAŠČENEM STANJU, FAKTOR RAZRAHLJIVOSTI MORA PONUDNIK ZAJETI V CENI NA ENOTO MERE.</t>
  </si>
  <si>
    <t>Izkop slabo nosilne zemljine - 2. kategorije za gradbene jame za objekte, globine 2,1 do 4,0 m - strojno, planiranje dna ročno</t>
  </si>
  <si>
    <t>M3</t>
  </si>
  <si>
    <t>Površinski izkop plodne zemljine - 1. kategorije - strojno z odrivom do 50 m</t>
  </si>
  <si>
    <t xml:space="preserve">Ureditev planuma temeljnih tal slabo nosilne zemljine - 2. kategorije </t>
  </si>
  <si>
    <t>M2</t>
  </si>
  <si>
    <t>Vgraditev nasipa iz mehke kamnine - 4. kategorije</t>
  </si>
  <si>
    <t>Nasip za krajnim opornikom v osi 1 in osi 2</t>
  </si>
  <si>
    <t>Izdelava nasipa iz zrnate kamnine - 3. kategorije z dobavo iz gramoznice in naknadna odstranitev z odvozom na trajno deponijo</t>
  </si>
  <si>
    <t>Nasip za delovni plato pri izdelavi pilotov</t>
  </si>
  <si>
    <t>Izdelava uvrtanih kolov iz ojačenega cementnega betona C25/30, sistema Benotto, premera 100 cm, izkop v vezljivi zemljini/zrnati kamnini, dolžine do 10 m.</t>
  </si>
  <si>
    <t>M1</t>
  </si>
  <si>
    <t>Število pilotov: 4 kos fi 100cm
Armatura: 3.052,53 kg
Beton C25/30, XC2, PV-I Dmax 32mm: 27,10 m3</t>
  </si>
  <si>
    <t>Obsekanje uvrtanih kolov iz ojačenega cementnega betona, premera 100 cm</t>
  </si>
  <si>
    <t>KOS</t>
  </si>
  <si>
    <t>Dolžina obsekanja je 60cm</t>
  </si>
  <si>
    <t xml:space="preserve">Nakladanje, odvoz in razprostiranje odvečnega materiala na trajno deponijo. </t>
  </si>
  <si>
    <t>1.1.1 ZEMELJSKA DELA IN TEMELJENJE - SKUPAJ</t>
  </si>
  <si>
    <t>1.1.2 GRADBENA IN OBRTNIŠKA DELA</t>
  </si>
  <si>
    <t>Rušenje obstoječega mosta, komplet z nakladanjem, odvozom ruševin, razgrinjanjem na trajni deponiji in plačilom vseh potrebnih taks in dajatev.</t>
  </si>
  <si>
    <t>Dobava in vgraditev cementnega betona C12/15 v prerez do 0,15 m3/m2-m1</t>
  </si>
  <si>
    <t>Podložni beton pod temelji</t>
  </si>
  <si>
    <t>Tesnitev navpičnih ali vodoravnih spojev z nabrekajočim tesnilnim trakom. Pri delu je treba paziti na  čistost podlage in kvalitetno lepljenje traku</t>
  </si>
  <si>
    <t>1.1.2 GRADBENA IN OBRTNIŠKA DELA - SKUPAJ</t>
  </si>
  <si>
    <t>1.2 ZGORNJA KONSTRUKCIJA</t>
  </si>
  <si>
    <t>1.2.1 PREDDELA</t>
  </si>
  <si>
    <t>Postavitev in zavarovanje prečnih profilov</t>
  </si>
  <si>
    <t>Geodetska dela pri gradnji objekta (zakoličba, podajanje in kontrola višin in potrebnih smeri).</t>
  </si>
  <si>
    <t>Posek in odstranitev grmovja in dreves z debli premera do 15 cm ter odstranitev vej</t>
  </si>
  <si>
    <t>Izvedba začasne deviacije ceste:
-dobava in vgradnja drobljenca 0/32mm v nasip za začasno deviacijo ceste,
- odstranitev nasutja, nakladanje in odvoz na trajno deponijo, komplet z plačilom vseh taks in dajatev.</t>
  </si>
  <si>
    <t>Izvedba začasne zacevitve vodotoka z dvema AB cevema DN1500, dolžine 6m.
Na dno potoka se položita cevi, dolžine 6m. Na začetku zacevitve se izvede zagatni nasip z glinenim materialom, ki preprečuje pretok vode in jo usmerja v cev. Predviden je nasip v velikosti cca 8m3.
Po zacevitvi vodotoka se pristopi k izvedbi deviacije ceste. Po izvedbi del, se nasip in zacevitev odstrani.</t>
  </si>
  <si>
    <t>Izvedba začasne zacevitve vodotoka z  AB cevjo DN1500, dolžine 12m.
Na dno potoka se položi cev, dolžine 12m . Na začetku zacevitve se izvede zagatni nasip z glinenim materialom, ki preprečuje pretok vode in jo usmerja v cev. Predviden je nasip v velikosti cca 8m3.
Po zacevitvi vodotoka se pristopi k izvedbi deviacije ceste. Po izvedbi del, se nasip in zacevitev odstrani.</t>
  </si>
  <si>
    <t>1.2.1 PREDDELA - SKUPAJ</t>
  </si>
  <si>
    <t>1.2.2 ZEMELJSKA DELA IN TEMELJENJE</t>
  </si>
  <si>
    <t>Humuziranje brežine brez valjanja, v debelini nad 15 cm - strojno</t>
  </si>
  <si>
    <t>Komplet z zatravitvijo s semeni</t>
  </si>
  <si>
    <t>Dobava in tlakovanje brežine z lomljencem d=30cm (2/3 višine od spodaj povezano z betonom C12/15), skupaj z vsemi potrebnimi deli in materialom.</t>
  </si>
  <si>
    <t>OPOMBA: POSTAVKA JE ZAJETA V NAČRTU VODNOGOSPODARSKE UREDITVE</t>
  </si>
  <si>
    <t>1.2.2 ZEMELJSKA DELA IN TEMELJENJE - SKUPAJ</t>
  </si>
  <si>
    <t>1.2.3 VOZIŠČNE KONSTRUKCIJE</t>
  </si>
  <si>
    <t>Dobava in vgraditev dvignjenega robnika iz naravnega kamna s prerezom ../.. cm</t>
  </si>
  <si>
    <t>Dimenzija : 20/23 cm</t>
  </si>
  <si>
    <t>Dobava in vgraditev pogreznjenega robnika iz naravnega kamna s prerezom ../.. cm</t>
  </si>
  <si>
    <t>Dimenzija : 20/25 cm</t>
  </si>
  <si>
    <t>1.2.3 VOZIŠČNE KONSTRUKCIJE - SKUPAJ</t>
  </si>
  <si>
    <t>1.2.4 ODVODNJAVANJE</t>
  </si>
  <si>
    <t>1.</t>
  </si>
  <si>
    <t>Zakoličba kanalizacijskih jaškov, požiralnikov in peskolovov, komplet s postavitvijo gradbenih profilov za izvedbo kanalizacije.</t>
  </si>
  <si>
    <t>2.</t>
  </si>
  <si>
    <t>Izvedba zemeljskih del za kanalizacijo, dolžine 6m: strojni izkop, planiranje, zasip kanalizacije z drobljencem in nakladanje ter odvoz viška materiala.</t>
  </si>
  <si>
    <t>3.</t>
  </si>
  <si>
    <t>Dobava in polaganje PVC kanalizacijskih cevi DN200, SN4kN/m2  polno obbetoniranih z betonom C 16/20, komplet z vsemi fazonskimi kosi.</t>
  </si>
  <si>
    <t>4.</t>
  </si>
  <si>
    <t xml:space="preserve">Izdelava cestnih požiralnikov iz polietilenskih cevi  tip "B" (vtok pod robnikom), DN400, globine do 2m, komplet z betonskim temeljem. Na telo peskolova sta navarjeni priključna in vtočna cev iz PE DN200. </t>
  </si>
  <si>
    <t>5.</t>
  </si>
  <si>
    <t>Dobava in montaža kvadratnega hidravličnega pokrova iz nodularne litine dim 510x510mm (svetla odprtina 400mm) nosilnosti 250kN, komplet z AB nosilnim vencem.</t>
  </si>
  <si>
    <t>Dobava in polaganje opozorilnega traku</t>
  </si>
  <si>
    <t>1.2.4 ODVODNJAVANJE - SKUPAJ</t>
  </si>
  <si>
    <t>1.2.5 GRADBENA IN OBRTNIŠKA DELA</t>
  </si>
  <si>
    <t>1.2.5.1 Tesarska dela</t>
  </si>
  <si>
    <t>Izdelava podprtega opaža za raven zid, visok 2,1 do 4 m</t>
  </si>
  <si>
    <t>Opaž krajnih opornikov in kril</t>
  </si>
  <si>
    <t>Izdelava podprtega opaža robnega venca na premostitvenem, opornem in podpornem objektu</t>
  </si>
  <si>
    <t>Izdelava nepremičnega odra, visokega 2 do 4 m</t>
  </si>
  <si>
    <t>Oder za prekladno konstrukcijo
Tloris plošče</t>
  </si>
  <si>
    <t>1.2.5.2 Dela z jeklom za ojačitev</t>
  </si>
  <si>
    <t>Dobava in postavitev rebrastih žic iz visokovrednega naravno trdega jekla B 500 (B) s premerom do 12 mm, za srednje zahtevno ojačitev</t>
  </si>
  <si>
    <t>KG</t>
  </si>
  <si>
    <t>Dobava in postavitev rebrastih palic iz visokovrednega naravno trdega jekla B 500 (B) s premerom 14 mm in večjim, za srednje zahtevno ojačitev</t>
  </si>
  <si>
    <t>Lahko se uporabi jeklo višje kvalitete, kot npr. St 500</t>
  </si>
  <si>
    <t>1.2.5.3 Betonska dela</t>
  </si>
  <si>
    <t>Dobava in vgraditev ojačenega cementnega betona C25/30 v prerez do 0,15 m3/m2-m1</t>
  </si>
  <si>
    <t>Robni venci, XD3, XF4, Dmax 32mm</t>
  </si>
  <si>
    <t>Dobava in vgraditev ojačenega cementnega betona C30/37 v prerez 0,31 do 0,50 m3/m2-m1</t>
  </si>
  <si>
    <t>Krajni oporniki in krila, XD2, XF2, PV-II,Dmax 32mm</t>
  </si>
  <si>
    <t>Dobava in vgraditev ojačenega cementnega betona C30/37 v prerez nad 0,50 m3/m2-m1</t>
  </si>
  <si>
    <t>Prekladna konstrukcija, XD1, XF2, PV-II, Dmax 32mm</t>
  </si>
  <si>
    <t>1.2.5.5 Hidroizolacije</t>
  </si>
  <si>
    <t>Izdelava tesnilne plasti z umetnimi organskimi tekočimi snovmi v povprečni debelini do 2,0 mm</t>
  </si>
  <si>
    <t>Zalivni epoksidni premaz s porabo materiala ca 400g/m2</t>
  </si>
  <si>
    <t>Izdelava površinske prevleke z epoksidnim vezivom in posipom z obarvanim kremenčevim peskom</t>
  </si>
  <si>
    <t>Priprava in vgraditev varjenih bitumenskih trakov s tkanino iz steklenih vlaken v debelini 5 mm</t>
  </si>
  <si>
    <t>Tesnitev mejnih navpičnih površin zaščitnih plasti z bitumenskim tesnilnim trakom</t>
  </si>
  <si>
    <t>Rega med asfaltom in robnikom</t>
  </si>
  <si>
    <t>Tesnitev mejnih površin s trajno elastično zmesjo v debelini 1,0 cm</t>
  </si>
  <si>
    <t>Rega med hodnikom in robnikom, dilatacija hodnika</t>
  </si>
  <si>
    <t>1.2.5.6 Ključavničarska dela</t>
  </si>
  <si>
    <t>Izdelava in priprava za vgraditev nosilne konstrukcije zaščitne ograje na objektu (po projektu) iz jeklenih cevi z okroglim prerezom</t>
  </si>
  <si>
    <t>Jeklena ograja za pešce, h=120 cm, z vertikalnimi polnili, vroče cinkana.</t>
  </si>
  <si>
    <t>Dobava in vgraditev merilnih čepov (reperjev)</t>
  </si>
  <si>
    <t>Dobava in vgraditev kovinske plošče z vpisanim nazivom izvajalca in letom izgradnje objekta</t>
  </si>
  <si>
    <t>1.2.5 GRADBENA IN OBRTNIŠKA DELA - SKUPAJ</t>
  </si>
  <si>
    <t>1.2.7 TUJE STORITVE</t>
  </si>
  <si>
    <t>1.2.7.1 PTT naprave</t>
  </si>
  <si>
    <t>Izdelava kabelske kanalizacije iz cevi iz plastičnih mas</t>
  </si>
  <si>
    <t>PE DN125/106 mm</t>
  </si>
  <si>
    <t>Izdelava jaška za kabelsko kanalizacijo (po načrtu) z izmerami .../.../... cm</t>
  </si>
  <si>
    <t>Prehodni revizijski jašek dim. 140x100x100cm, vključno s kovinskim pokrovom 60x60cm</t>
  </si>
  <si>
    <t>Dobava in vgraditev traku FeZn 25x4mm za ozemljitev, komplet z vsemi potrebnimi deli in materiali.</t>
  </si>
  <si>
    <t>1.2.7 TUJE STORITVE - SKUPAJ</t>
  </si>
  <si>
    <t>Stalni ali občasni geološki nadzor pri gradnji objekta, vključuje razna merjenja ali izračune stabilnosti objekta glede na geološke razmere terena.</t>
  </si>
  <si>
    <t xml:space="preserve">Nivo </t>
  </si>
  <si>
    <t>Znesek</t>
  </si>
  <si>
    <t xml:space="preserve">1.1.2 GRADBENA IN OBRTNIŠKA DELA </t>
  </si>
  <si>
    <t xml:space="preserve">1.2.1 PREDDELA </t>
  </si>
  <si>
    <t xml:space="preserve">1.2.5 GRADBENA IN OBRTNIŠKA DELA </t>
  </si>
  <si>
    <t xml:space="preserve">1.2.7 TUJE STORITVE </t>
  </si>
  <si>
    <t xml:space="preserve">SKUPAJ </t>
  </si>
  <si>
    <t>MOST 5-2  čez potok Mokoš</t>
  </si>
  <si>
    <t>5.ETAPA od km 9+600 do km 10+900</t>
  </si>
  <si>
    <t>Nasip ob robnem vencu</t>
  </si>
  <si>
    <t>Rušenje obstoječega AB robnega venca, hodnika in robnika, komplet z nakladanjem, odvozom ruševin, razgrinjanjem na trajni deponiji in plačilom vseh potrebnih taks in dajatev.</t>
  </si>
  <si>
    <t>Odstranitev ograj na mostni konstrukciji, komplet z nakladanjem in odvozom na trajno deponijo z plačilom vseh potrebnih taks in dajatev.</t>
  </si>
  <si>
    <t>Odstranitev obstoječih mostnih izlivnikov na mostni konstrukciji, komplet z nakladanjem in odvozom na trajno deponijo z plačilom vseh potrebnih taks in dajatev.</t>
  </si>
  <si>
    <t>Zaščita površine betona na mostu -  vse vidne betonske površine -  za povečanje trajnosti in preprečitve korozije s premazom: z elastoplastično membrano na osnovi akrilne smole (kot npr. Elastplast ali enakovredno), komplet z vsemi potrebnimi odri, deli in materiali.</t>
  </si>
  <si>
    <t>Sanacija armiranobetonskih površin krajnih opornikov in kril:
- mehanska odstranitev betona na mestih odpadlega betona in gnezdih, odstranjeni morajo biti vsi nezdravi in nevezani deli betona,
- nanos reparaturne malte (v primeru reparaturne malte z vsebnostjo inhibitorjev korozije (npr. MuCis BS 38) predhodni antikorozijski premaz armature ni potreben), komplet z vsemi potrebnimi odri, deli in materiali.
Predvideno je 50% vseh vidnih površin na krajnih opornikih in krilih.</t>
  </si>
  <si>
    <t xml:space="preserve">Sanacija armiranobetonske plošče na mestu odpadle betonske zaplate:
- mehanska odstranitev betona na mestih odpadlega betona in ob korodirani vidni armaturi: odstranjeni morajo biti vsi nezdravi in nevezani deli betona,
- v primeru ugotovljene korodirane armature na mestih odstranjenega betona izvesti temeljito čiščenje korodirane armature in betona v njeni okolici do zdrave podlage s peskanjem,
- zaščita očiščene armature z antikorozijskim premazom (dvokomponetni epoksidni premaz) in nato
- nanos reparaturne malte (v primeru reparaturne malte z vsebnostjo inhibitorjev korozije (npr. MuCis BS 38) predhodni antikorozijski premaz armature ni potreben), komplet z vsemi potrebnimi odri, deli in materiali.
</t>
  </si>
  <si>
    <t>Rezkanje asfalta debeline 5-12 cm - odstranitev vseh slojev asfalta na prekladni konstrukciji, komplet z nakladanjem in odvozom ruševin na trajno deponijo z plačilom vseh potrebnih taks in dajatev.</t>
  </si>
  <si>
    <t>Odstranitev vseh slojev hidroizolacij na prekladni konstrukciji, komplet z nakladanjem in odvozom ruševin na trajno deponijo z plačilom vseh potrebnih taks in dajatev.</t>
  </si>
  <si>
    <t>Dimenzija : 20/13 cm</t>
  </si>
  <si>
    <t>Dobava in vgradnja mostnih izlivnikov z vtokom</t>
  </si>
  <si>
    <t>Izlivnik s talnim vtokom</t>
  </si>
  <si>
    <t>Dobava in postavitev rebrastih žic iz visokovrednega naravno trdega jekla B St 500 S s premerom do 12 mm, za srednje zahtevno ojačitev</t>
  </si>
  <si>
    <t>Robni venci, XF1 ali XF3, XF2 ali XF4</t>
  </si>
  <si>
    <t>1.2.5.4 Zidarska in kamnoseška dela</t>
  </si>
  <si>
    <t>Dobava, vrtanje lukenj, čiščenje, vstavitev sider in lepljenje sider v luknje. Sidra so palice dolžine cca 50cm, premer 14mm. Palica je na vrhu oblikovana v črko L, palice so na razmaku cca 20cm. Sidranje palic v ploščo najmanj v globino 25cm. Za izvedbo stika novega robnega venca in obstoječe AB konstrukcije mostu.</t>
  </si>
  <si>
    <t>Jeklena varnostna ograja za pešce, h=120 cm, z vertikalnimi polnili, vroče cinkana.</t>
  </si>
  <si>
    <t>Dobava in vgraditev jeklene varnostne ograje  (JVO) H1, W5 komplet z vsemi potrebnimi deli in materiali.</t>
  </si>
  <si>
    <t>8</t>
  </si>
  <si>
    <t>9</t>
  </si>
  <si>
    <t>10</t>
  </si>
  <si>
    <t>11</t>
  </si>
  <si>
    <t>4/1.3.9      PROJEKTANTSKI POPIS S PREDIZMERAMI IN OCENO STROŠKOV</t>
  </si>
  <si>
    <t>1. etapa (CR iz prižigališča Veščica)</t>
  </si>
  <si>
    <t>A.   Zemeljska dela</t>
  </si>
  <si>
    <t>B.   Elektromontažna dela</t>
  </si>
  <si>
    <t>C.   Ostala dela</t>
  </si>
  <si>
    <t>SKUPAJ 1. etapa (brez DDV)</t>
  </si>
  <si>
    <t>3. etapa+del 2. etape (CR iz prižigališča Rankovci)</t>
  </si>
  <si>
    <t>D.   Zemeljska dela</t>
  </si>
  <si>
    <t>E.   Elektromontažna dela</t>
  </si>
  <si>
    <t>F.   Ostala dela</t>
  </si>
  <si>
    <t>SKUPAJ 3. etapa (brez DDV)</t>
  </si>
  <si>
    <t>5. etapa (navezava na obstoječo CR Gederovci)</t>
  </si>
  <si>
    <t>G.   Zemeljska dela</t>
  </si>
  <si>
    <t>H.   Elektromontažna dela</t>
  </si>
  <si>
    <t>I.   Ostala dela</t>
  </si>
  <si>
    <t>SKUPAJ 5. etapa (brez DDV)</t>
  </si>
  <si>
    <t>Št. poz.</t>
  </si>
  <si>
    <t>Enota</t>
  </si>
  <si>
    <t>Cena na enoto (€)</t>
  </si>
  <si>
    <t>Cena (€)</t>
  </si>
  <si>
    <t>Strojni izkop kabelskega jarka širine 0,45 m in globine 1,0 m v terenu III.- IV.ktg., izdelava podlage iz suhega betona C 12/15 v debelini 10 cm, polaganje 1x stigmaflex cevi fi110 mm, obbetoniranje z betonom C 12/15 v sloju 10 cm, zasip tamponskim gramozom ter nabijanje po slojih 20 cm, polaganje ozemljilnega valjanca, polaganje PVC opozorilnega traku,  odvoz odvečnega materiala</t>
  </si>
  <si>
    <t>Strojni izkop kabelskega jarka širine 0,4 m in globine 0,85 m v terenu III.- IV.ktg., polaganje kabla CR, zasip s peskom granulacije 3-7mm, dobava in polaganje GAL ščitnika, zasip z izkopanim materialom ter nabijanje po slojih 20 cm, polaganje ozemljilnega valjanca, polaganje PVC opozorilnega traku, odvoz odvečnega materiala</t>
  </si>
  <si>
    <t>Strojni izkop kabelskega jarka širine 0,5 m in globine 0,85 m v terenu III.- IV.ktg., polaganje 2x kabla CR, zasip s peskom granulacije 3-7mm, dobava in polaganje GAL ščitnika (nad kable),  zasip z izkopanim materialom ter nabijanje po slojih 20 cm, polaganje ozemljilnega valjanca, polaganje PVC opozorilnega traku, odvoz odvečnega materiala</t>
  </si>
  <si>
    <t>Strojni izkop jame dimenzij 2,0 x 2,0 x 1,4 m za izdelavo jaška v terenu III.-IV.ktg.,zasip jaška in odvoz odvečnega materiala na deponijo (1 kos)</t>
  </si>
  <si>
    <t>Izdelava kabelskega jaška 1,2 x 1,2 m, globine 1,2 m z enojnim pokrovom iz nodularne litine, dim 0,6x0,6m,  ustrezne nosilnosti in z napisom JAVNA RAZSVETLJAVA</t>
  </si>
  <si>
    <t>Strojni izkop jame dimenzij 1,2 x 1,2 x 1,2 m za izdelavo jaška v terenu III.-IV.ktg.,zasip jaška in odvoz odvečnega materiala na deponijo 5 kos)</t>
  </si>
  <si>
    <t>Izdelava kabelskega jaška z betonsko cevjo fi 60 cm, globine 1,0 m z enojnim pokrovom iz nodularne litine, dim 0,6x0,6m,  ustrezne nosilnosti in z napisom JAVNA RAZSVETLJAVA</t>
  </si>
  <si>
    <t>Strojni izkop jame za temelje omaric prižigališča dim.:1,0 x 1,0 x 1,0 m, v terenu III. kat., zasip in planiranje, odvoz odvečnega materiala na deponijo  (1kos)</t>
  </si>
  <si>
    <t>Strojni izkop jame za temelje kandelabrov CR dim.: 1,0 x 1,0 x 1,0 m, v terenu III. ktg., zasip in planiranje, odvoz odvečnega materiala na deponijo  (8kos)</t>
  </si>
  <si>
    <t xml:space="preserve">Izdelava opaža in betoniranje temelja z betonom C16/20, za kandelaber CR h=9m in h=9m z ročico, vijake za montažo kandelabra se vbetonira s šablono, po načrtih dobavitelja kandelabrov (dimenzija temelja 0,8x0,8x1,0m). </t>
  </si>
  <si>
    <t>Dobava stigmaflex cev f110 mm skupaj z original čepi, vodotesnimi spoji, distančniki, …(kolut)</t>
  </si>
  <si>
    <t>Dobava valjanca FeZn 25x4 mm za izvedbo ozemljila (ozemljitev jeklenih kandelabrov CR) , križne sponke z zaščito proti koroziji z bitumensko maso, ….</t>
  </si>
  <si>
    <t xml:space="preserve">Dobava rdečega PVC opozorilnega traku z napisom "POZOR ENERGETSKI KABEL" </t>
  </si>
  <si>
    <t>Skupaj zemeljska dela:</t>
  </si>
  <si>
    <t>B.</t>
  </si>
  <si>
    <t>Elektromontažna dela</t>
  </si>
  <si>
    <t>Dobava kabla NAYY-J 4x16+1,5mm2</t>
  </si>
  <si>
    <t>Izdelava samoskrčnih kabelskih končnikov za kabel iz PVC mase (4x16 mm2), montaža kabelskih čevljev Al-Cu, priklop kabla v predvidenih in obstoječih kandelabrih</t>
  </si>
  <si>
    <t xml:space="preserve">Uvlačenje kabla v cevi in jaške kabelske kanalizacije </t>
  </si>
  <si>
    <t>Dobava kabla H07V-K 1x16 mm2 rumeno zelene barve, uvlačenje kabla v cevi in jaške kabelske kanalizacije, montaža kabelskih čevljev in priklop kabla (povezava kovinskih objektov v bližini na valjanec)</t>
  </si>
  <si>
    <t>Kandelaber - vročecinkan, h=9 m od tal, za montažo na temeljno ploščo (vključno z dobavo le te), dobava vijakov INOX, prilagojen za direktno montažo svetilke, z izrezom za priklop kablov, opremljen s priključno ploščo, kompletnim ožičenjem ter postavljen na temelj in povezan na valjanec. Kandelaber mora ustrezati standardu SIST EN 40-5 in A vetrovni coni.</t>
  </si>
  <si>
    <t>Kandelaber - vročecinkan, ojačan,  h=9 m od tal, za montažo na temeljno ploščo (vključno z dobavo le te), dobava vijakov INOX, prilagojen za direktno montažo svetilke, z izrezom za priklop kablov, opremljen s priključno ploščo, kompletnim ožičenjem ter postavljen na temelj in povezan na valjanec. Vključno z dobavo in montažo ročice, dolžine 7m in notranje osvetljenega prometnega znaka III-6 prehod za pešce z utripalci. Kandelaber mora ustrezati standardu SIST EN 40-5 in A vetrovni coni.</t>
  </si>
  <si>
    <t xml:space="preserve">Dobava in montaža omarice Prižigališče CR Veščica  (kot npr. Schrack PLA7103), dim:750x1000x320mm, IP44 zaščitni razred, ustrezna SIST EN 62208:2004, s streho, fizično razdeljena  v notranjosti na distribucijski in krmilni del, z dvokrilnimi vrati (eno krilo na ključ elektro distribucije in drugo na ključ vzdrževalca CR), nameščena na pripadajoči podstavek (vključno z dobavo le tega) in vso potrebno opremo:                                                            - inštalacijski vložek, komplet z DIN letvami, za montažo instalacijskih odklopnikov                                                                                                                        - varovalčno stikalo za NV vložke, velikosti 00, 3 polno, 1kos                                                                                                                                                      </t>
  </si>
  <si>
    <t xml:space="preserve">- števec delovne energije 10-85A, trifazni, dvotarifni, 400/230V, 1kos                                                                                              - prenapetostni odvodniki razred I., 3 polni, komplet z ozemljitveno šino, 1kos      </t>
  </si>
  <si>
    <t xml:space="preserve">- talilni vložki NV00, 500V, 20A, 3kos                                                                                   -bremensko stopenjsko stikalo (vklop/izklop), 40A, 3p, 1kos                                                  </t>
  </si>
  <si>
    <t>- inst. odklopnik, karakt. C, 10A, 3p, 1kos                       - inst. odklopnik,  6A, 1p, 3kos                                                                                                                                              - kontaktor KN22, 2kos                                                                                                                         - bremensko stopenjsko stikalo (3 stopnje), 10A, 2kos                                                                                                                                                                                                    - ISALUX, 230V, 8A, 50Hz, 1kos                                            - fotosenzor za vžig JR, 1kos                                                    - STIKALNA URA, 1kos                                    - kabelske sponke                                                                 - dokumentacija, napisi, drobni vezni material</t>
  </si>
  <si>
    <t>Dobava in montaža LED svetilke cestne razsvetljave z ravnim varnostno kaljenim steklom, kompenzirana z redukcijsko vezavo, zaščitna stopnja IP66, zaščitni razred I, primerna za direktno montažo na 9m drog pod nagibnim kotom 0 stopinj,  s priključnimi sponkami, 73W, 9500lm, kot npr. svetilka Grah Lighting Aerolite LSL 73W, 9500 lm.                                                               Svetilka mora ustrezati uredbi o mejnih vrednostih  svetlobnega  onesnaževanja okolja (Ur. List RS št. 81/2007)</t>
  </si>
  <si>
    <t>Dobava in montaža LED svetilke cestne razsvetljave z ravnim varnostno kaljenim steklom, kompenzirana z redukcijsko vezavo, zaščitna stopnja IP66, zaščitni razred I, primerna za direktno montažo na 9m drog pod nagibnim kotom 0 stopinj, s priključnimi sponkami, 121W, 14800lm, kot npr. svetilka Grah Lighting Aerolite LSL 121W, 14800 lm.                                                               Svetilka mora ustrezati uredbi o mejnih vrednostih  svetlobnega  onesnaževanja okolja (Ur. List RS št. 81/2007)</t>
  </si>
  <si>
    <t>Drobni material</t>
  </si>
  <si>
    <t>Skupaj elektromontažna dela:</t>
  </si>
  <si>
    <t>C.</t>
  </si>
  <si>
    <t>Ostala dela</t>
  </si>
  <si>
    <t>Demontaža obstoječe CR na drogovih EE omrežja (1x), na biču - vključno z bičem (1x) , povezovalnih vodov in odvoz na deponijo</t>
  </si>
  <si>
    <t>Meritve svetlobnotehničnih parametrov</t>
  </si>
  <si>
    <t>Meritve električnih lastnosti</t>
  </si>
  <si>
    <t>Trasiranje in zakoličbe za potrebe CR</t>
  </si>
  <si>
    <t>Geodetski posnetki izvršenih tras, izdelava elaborata za vpis v zbirni kataster gospodarske javne infrastrukture in vpis v GJI</t>
  </si>
  <si>
    <t>Skupaj ostala dela:</t>
  </si>
  <si>
    <t>3. etapa (CR iz prižigališča Rankovci)</t>
  </si>
  <si>
    <t>Strojni izkop kabelskega jarka širine 0,45 m in globine 1,0 m v terenu III.- IV.ktg., izdelava podlage iz suhega betona C 12/15 v debelini 10 cm, polaganje 1x stigmaflex cevi f110 mm, obbetoniranje z betonom C 12/15 v sloju 10 cm, zasip tamponskim gramozom ter nabijanje po slojih 20 cm, polaganje ozemljilnega valjanca, polaganje PVC opozorilnega traku,  odvoz odvečnega materiala</t>
  </si>
  <si>
    <t>Strojni izkop jame dimenzij 2,0 x 2,0 x 1,4 m za izdelavo jaška v terenu III.-IV.ktg.,zasip jaška in odvoz odvečnega materiala na deponijo (2 kos)</t>
  </si>
  <si>
    <t>Izdelava kabelsega jaška 1,2 x 1,2 m, globine 1,2 m z enojnim pokrovom iz nodularne litine, dim 0,6x0,6 m,  ustrezne nosilnosti in z napisom JAVNA RAZSVETLJAVA</t>
  </si>
  <si>
    <t>Strojni izkop jame dimenzij 1,2 x 1,2 x 1,2 m za izdelavo jaška v terenu III.- IV.ktg., zasip jaška in odvoz odvečnega materiala na deponijo (12 kos)</t>
  </si>
  <si>
    <t>Izdelava kabelskega jaška z betonsko cevjo fi 60 cm, globine 1,0 m z enojnim  pokrovom iz nodularne litine, dim 0,6x0,6 m,  ustrezne nosilnosti in znapisom JAVNA RAZSVETLJAVA</t>
  </si>
  <si>
    <t>Strojni izkop jame za temelje omarice prižigališča dim.: 1,0 x 1,0 x 1,0 m, v terenu III. ktg., zasip in planiranje, odvoz odvečnega materiala na deponijo  (1kos)</t>
  </si>
  <si>
    <t>Strojni izkop jame za temelje kandelabrov CR dim.:1,0 x 1,0 x 1,0 m, v terenu III. kat., zasip in planiranje, odvoz odvečnega materiala na deponijo  (50kos)</t>
  </si>
  <si>
    <t xml:space="preserve">Izdelava opaža in betoniranje temelja z betonom C16/20, za kandelaber CR h=9m, vijake za montažo kandelabra se vbetonira s šablono, po načrtih dobavitelja kandelabrov (dimenzija temelja 0,8x0,8x1,0m). </t>
  </si>
  <si>
    <t>Dobava stigmaflex cev fi 110 mm skupaj z original čepi, vodotesnimi spoji, distančniki, …(kolut)</t>
  </si>
  <si>
    <t xml:space="preserve">Dobava RBT cevi fi 48 mm, polaganje v opaž zidu pred betoniranjem  </t>
  </si>
  <si>
    <t>E.</t>
  </si>
  <si>
    <t xml:space="preserve">Dobava in montaža omarice Prižigališče CR Rankovci  (kot npr. Schrack PLA7103), dim:750x1000x320mm, IP44 zaščitni razred, ustrezna SIST EN 62208:2004, s streho, fizično razdeljena  v notranjosti na distribucijski in krmilni del, z dvokrilnimi vrati (eno krilo na ključ elektro distribucije in drugo na ključ vzdrževalca CR), nameščena na pripadajoči podstavek (vključno z dobavo le tega) in vso potrebno opremo:                                                            - inštalacijski vložek, komplet z DIN letvami, za montažo instalacijskih odklopnikov                                                                                                                        - varovalčno stikalo za NV vložke, velikosti 00, 3 polno, 1kos                                                                                                                                                      </t>
  </si>
  <si>
    <t>- inst. odklopnik, karakt. C, 10A, 3p, 2kos                       - inst. odklopnik,  6A, 1p, 4kos                                                                                                                                              - kontaktor KN22, 1kos                                                                                                                         - bremensko stopenjsko stikalo (3 stopnje), 10A, 1kos                                                                                                                                                                                                    - ISALUX, 230V, 8A, 50Hz, 1kos                                            - fotosenzor za vžig JR, 1kos                            - kabelske sponke                                                                 - dokumentacija, napisi, drobni vezni material</t>
  </si>
  <si>
    <t>Dobava in montaža cestne LED svetilke, moči 58W, z možnostjo redukcije, z ravnim varnostno kaljenim steklom, 8000 lm izhodnega svetlobnega toka svetilke, barvna temperatura vira 4200K, minimalna življenska doba 60000ur, primerna za direktno montažo na 9m drog pod nagibnim kotom 0 stopinj, s priključnimi sponkami, ... (kot npr. LSL L, GRAH Lighting)                                            Svetilka mora ustrezati uredbi o mejnih vrednostih  svetlobnega  onesnaževanja okolja (Ur. List RS št. 81/2007)</t>
  </si>
  <si>
    <t>Dobava in montaža cestne LED svetilke, moči 73W, z možnostjo redukcije, z ravnim varnostno kaljenim steklom, 9500 lm izhodnega svetlobnega toka svetilke, barvna temperatura vira 3000K, minimalna življenska doba 60000ur, primerna za direktno montažo na 9m drog pod nagibnim kotom 0 stopinj, s priključnimi sponkami, ... (kot npr. LSL L, GRAH Lighting)                                            Svetilka mora ustrezati uredbi o mejnih vrednostih  svetlobnega  onesnaževanja okolja (Ur. List RS št. 81/2007)</t>
  </si>
  <si>
    <t>Dobava in montaža cestne LED svetilke, moči 121W, z možnostjo redukcije, z ravnim varnostno kaljenim steklom, 14800 lm izhodnega svetlobnega toka svetilke, barvna temperatura vira 3000K, minimalna življenska doba 60000ur, primerna za direktno montažo na 9m drog pod nagibnim kotom 0 stopinj, s priključnimi sponkami, ... (kot npr. LSL L, GRAH Lighting)                                            Svetilka mora ustrezati uredbi o mejnih vrednostih  svetlobnega  onesnaževanja okolja (Ur. List RS št. 81/2007)</t>
  </si>
  <si>
    <t>F.</t>
  </si>
  <si>
    <t>Demontaža obstoječe CR na drogovih EE omrežja (15x), povezovalnih vodov in odvoz na deponijo</t>
  </si>
  <si>
    <t>5. etapa (navezava na obstoječo CR)</t>
  </si>
  <si>
    <t>Strojni izkop jame dimenzij 1,2 x 1,2 x 1,2 m za izdelavo jaška v terenu III.- IV.ktg.,zasip jaška in odvoz odvečnega materiala na deponijo (4 kos)</t>
  </si>
  <si>
    <t>Izdelava kabelskega jaška z betonsko cevjo fi 60 cm, globine 1,0 m z enojnim pokrovom iz nodularne litine , dim 0,6x0,6m,  ustrezne nosilnosti in napisom JAVNA RAZSVETLJAVA</t>
  </si>
  <si>
    <t>Strojni izkop jame za temelje kandelabrov CR dim.:1,0 x 1,0 x 1,0 m, v terenu III. kat., zasip in planiranje, odvoz odvečnega materiala na deponijo  (8kos)</t>
  </si>
  <si>
    <t>Dobava stigmaflex cev fi110 mm skupaj z original čepi, vodotesnimi spoji, distančniki, …(kolut)</t>
  </si>
  <si>
    <t>H.</t>
  </si>
  <si>
    <t>Dobava in montaža LED svetilke cestne razsvetljave z ravnim varnostno kaljenim steklom, zaščitna stopnja IP66, zaščitni razred II, opremljena za direktno montažo na kandelaber CR, pod nagibnim kotom 0 stopinj, priključnimi sponkami, moči 50W, 6400lm, kot npr. svetilka Grah Lighting LSL M.                                                               Svetilka mora ustrezati uredbi o mejnih vrednostih  svetlobnega  onesnaževanja okolja (Ur. List RS št. 81/2007)</t>
  </si>
  <si>
    <t>Dobava in montaža LED svetilke cestne razsvetljave z ravnim varnostno kaljenim steklom, zaščitna stopnja IP66, zaščitni razred II, opremljena za direktno montažo na kandelaber CR, pod nagibnim kotom 0 stopinj, priključnimi sponkami, moči 121W, 14800lm, kot npr. svetilka Grah Lighting LSL L.                                                               Svetilka mora ustrezati uredbi o mejnih vrednostih  svetlobnega  onesnaževanja okolja (Ur. List RS št. 81/2007)</t>
  </si>
  <si>
    <t>I.</t>
  </si>
  <si>
    <t>4/2.3.7    PROJEKTANTSKI POPIS S PREDIZMERAMI IN OCENO STROŠKOV</t>
  </si>
  <si>
    <t>1. etapa</t>
  </si>
  <si>
    <t>a</t>
  </si>
  <si>
    <t>vrednost investicije križanje SN-1</t>
  </si>
  <si>
    <t>b</t>
  </si>
  <si>
    <t>vrednost investicije napajanje CR Veščica</t>
  </si>
  <si>
    <t>SKUPAJ 1. ETAPA (brez DDV)</t>
  </si>
  <si>
    <t>Opomba: križanje NN-1, ni potrebnih del</t>
  </si>
  <si>
    <t>3. etapa</t>
  </si>
  <si>
    <t>vrednost investicije križanje NN-2</t>
  </si>
  <si>
    <t>vrednost investicije križanje NN-3</t>
  </si>
  <si>
    <t>c</t>
  </si>
  <si>
    <t>vrednost investicije križanje NN-8</t>
  </si>
  <si>
    <t>d</t>
  </si>
  <si>
    <t>vrednost investicije križanje NN-11</t>
  </si>
  <si>
    <t>e</t>
  </si>
  <si>
    <t>vrednost investicije križanje NN-12</t>
  </si>
  <si>
    <t>f</t>
  </si>
  <si>
    <t>vrednost investicije križanje NN-13</t>
  </si>
  <si>
    <t>g</t>
  </si>
  <si>
    <t>vrednost investicije križanje NN-16</t>
  </si>
  <si>
    <t>h</t>
  </si>
  <si>
    <t>vrednost investicije križanje NN-17</t>
  </si>
  <si>
    <t>i</t>
  </si>
  <si>
    <t>prestavitev ČRPALIŠČE Ulen K2, J27</t>
  </si>
  <si>
    <t>j</t>
  </si>
  <si>
    <t>prestavitev ČRPALIŠČE Vučkič K2,7, J6</t>
  </si>
  <si>
    <t>k</t>
  </si>
  <si>
    <t>vrednost investicije napajanje CR Rankovci</t>
  </si>
  <si>
    <t>SKUPAJ 3. ETAPA (brez DDV)</t>
  </si>
  <si>
    <t>Opomba: križanje NN-4, SN-2, NN-5, NN-6, NN-7, NN-9, NN-10, NN-14, NN-15 ni potrebnih del</t>
  </si>
  <si>
    <t>5. etapa</t>
  </si>
  <si>
    <t>vrednost investicije križanje NN-18</t>
  </si>
  <si>
    <t>vrednost investicije križanje NN-21</t>
  </si>
  <si>
    <t>vrednost investicije križanje NN-22</t>
  </si>
  <si>
    <t>vrednost investicije križanje NN-23</t>
  </si>
  <si>
    <t>SKUPAJ 5. ETAPA (brez DDV)</t>
  </si>
  <si>
    <t>Opomba: križanje SN-3, NN19, NN-20, SN-4 ni potrebnih del</t>
  </si>
  <si>
    <t>št.poz.</t>
  </si>
  <si>
    <t>opis dela</t>
  </si>
  <si>
    <t>križanje SN-1</t>
  </si>
  <si>
    <t>Snemanje profila in zakoličba stojnih mest za nov drog</t>
  </si>
  <si>
    <t>Pripravljalna in zaključna dela</t>
  </si>
  <si>
    <t>Strojni izkop jame za N drog, zasip in razmet materiala</t>
  </si>
  <si>
    <t>Demontaža obstoječega droga, skupaj z odvezovanjem vodnikov</t>
  </si>
  <si>
    <t>Dobava in montaža tipskega lesenega N (Nd12m) droga z betonskimi kleščami BK 20kNm in 40kNm in obesnimi konzolami za N drog, podpornimi izolatorji  (dodatno mehansko in električno ojačenje), vezava droga in postavitev v linijo daljnovoda, ter povezava tokovodnikov na izolatorje</t>
  </si>
  <si>
    <t>napajanje CR Veščica</t>
  </si>
  <si>
    <t>Strojni izkop kabelskega jarka širine 0,6 m in globine 1 m v terenu III. in IV. ktg., izdelava podlage iz suhega betona C 8/10 v debelini 10 cm, polaganje 1x stigmafleks cevi f110 mm, obbetoniranje z betonom C 12/15 v sloju 10 cm nad temenom cevi, zasip s tamponskim gramozom ter nabijanje po slojih 20 cm, polaganje ozemljilnega valjanca, polaganje PVC opozorilnega traku, odvoz odvečnega materiala v predpisano deponijo</t>
  </si>
  <si>
    <t>Dobava stigmaflex cev f110 mm skupaj z original čepi, vodotesnimi spoji, distančniki, …</t>
  </si>
  <si>
    <t>Dobava valjanca FeZn 25x4mm in izvedba ozemljila, križne sponke z zaščito proti koroziji z bitumensko maso, ….</t>
  </si>
  <si>
    <t>Dobava kabla NAYY-J 4x35+2,5mm2 in uvleka v KK</t>
  </si>
  <si>
    <t>Dobava in montaža končnikov in čeveljcev ter priklop kabla 4x35  v omarici</t>
  </si>
  <si>
    <t>Montaža zemeljskih kablov na obstoječi betonski drog in zaščita kabla z Al koritom (vključno z dobavo) do višine vsaj 2,5 m od tal</t>
  </si>
  <si>
    <t>Dobava in montaža NN kabelskih končnikov  za zemeljski kabel in priklop s sponkami na SKS kabel</t>
  </si>
  <si>
    <t xml:space="preserve">Dobava in montaža opreme za potrebe izvajanja meritev, nameščena v omaro (kot npr. Schrack PLA7103), dim:750x1000x320mm, IP44 zaščitni razred, ustrezna SIST EN 62208:2004, s streho, fizično razdeljena  v notranjosti na distribucijski in krmilni del, z dvokrilnimi vrati (eno krilo na ključ elektro distribucije in drugo na ključ vzdrževalca CR), nameščena na pripadajoči podstavek (omara in podstavek predmet načrta CR): </t>
  </si>
  <si>
    <t xml:space="preserve">- števčna plošča, 2kos                           </t>
  </si>
  <si>
    <t>-direktni trifazni univerzalni števec delovne energije, s krmilnim tarifnim vhodom in pripadajočim komunikatorjem (kot npr. tip LandisGyr ZMF120ACTFS2)</t>
  </si>
  <si>
    <t>1x</t>
  </si>
  <si>
    <t xml:space="preserve">-3p NV varovalčni ločilnik, velikosti 00,160A, 400V, z ustreznimi NV varovalkami  </t>
  </si>
  <si>
    <t>-prenapetostna zaščita razred 1, za TN sistem</t>
  </si>
  <si>
    <t>-drobni material, ozemljitvene zbiralke, …</t>
  </si>
  <si>
    <t>kpl</t>
  </si>
  <si>
    <t>Geodetski posnetki izvršenih tras, izdelava elaborata za vris v kataster komunalnih vodov</t>
  </si>
  <si>
    <t>Ureditev dokumentacije, plačilo omrežnine na EEO in izpeljava potrebnih postopkov za priključitev na el. omrežje na podlagi pooblastila investitorja</t>
  </si>
  <si>
    <t>križanje NN-2</t>
  </si>
  <si>
    <t>Snemanje profila in zakoličba stojnega mest za nov drog</t>
  </si>
  <si>
    <t>Strojni izkop jame v terenu IV-V. ktg. za temelj betonskega droga N9, izdelava temelja po skici, dobava in postavitev droga, montaža nosilcev SKS, opozorilne tablice,… , zasip, ureditev in odvoz odvečnega materiala</t>
  </si>
  <si>
    <t>Dobava kabla NFA2X 3x35+71,5</t>
  </si>
  <si>
    <t>Demontaža obstoječih oporišč s temelji in odvoz na deponijo:</t>
  </si>
  <si>
    <t xml:space="preserve"> - N drog (lesen)</t>
  </si>
  <si>
    <t>Demontaža samonosnega kabelskega snopa, zvijanje v kolobarje ter odvoz na deponijo</t>
  </si>
  <si>
    <t>Preklopi in stikalne manipulacije</t>
  </si>
  <si>
    <t>križanje NN-3</t>
  </si>
  <si>
    <t>Trasiranje obstoječega in zakoličba predvidenega NN kablovoda</t>
  </si>
  <si>
    <t>Pazljiv strojni in deloma ročni izkop obstoječega NN kablovoda v terenu III. ktg</t>
  </si>
  <si>
    <t>Izdelava podlage iz suhega betona C 12/15 v debelini 10 cm, vzdolžno rezanje cevi SF fi110mm in natik le teh na NN kable, obvijanje cevi s PVC folijo, obbetoniranje z betonom C 12/15 v sloju 10 cm, zasip tamponskim gramozom ter nabijanje po slojih 20 cm, polaganje PVC opozorilnega traku,  odvoz odvečnega materiala</t>
  </si>
  <si>
    <t xml:space="preserve">Dobava SF cev f110 mm skupaj z original čepi, vodotesnimi spoji, distančniki, … </t>
  </si>
  <si>
    <t>križanje NN-8</t>
  </si>
  <si>
    <t>križanje NN-11</t>
  </si>
  <si>
    <t>Strojni izkop jame v terenu IV-V. ktg. za temelj betonskega droga N9, izdelava temelja po skici, prestavitev droga, montaža nosilcev SKS, opozorilne tablice,… , zasip, ureditev in odvoz odvečnega materiala</t>
  </si>
  <si>
    <t>Demontaža obstoječih oporišč s temelji in odvoz odbvečnega materiala na deponijo:</t>
  </si>
  <si>
    <t xml:space="preserve"> - N drog (betonski)</t>
  </si>
  <si>
    <t>križanje NN-12</t>
  </si>
  <si>
    <t>Strojni izkop jame v terenu IV-V. ktg. za temelj betonskega droga K9, izdelava temelja po skici, prestavitev droga, montaža nosilcev SKS, opozorilne tablice,… , zasip, ureditev in odvoz odvečnega materiala</t>
  </si>
  <si>
    <t>Dobava kabla NFA2X 4x16</t>
  </si>
  <si>
    <t xml:space="preserve"> - K drog (betonski)</t>
  </si>
  <si>
    <t>križanje NN-13</t>
  </si>
  <si>
    <t>križanje NN-16</t>
  </si>
  <si>
    <t>križanje NN-17</t>
  </si>
  <si>
    <t>Strojni izkop jame za temelje omaric črpališča dim.:1,0 x 1,5 x 1,0 m, v terenu III. kat., zasip in planiranje, odvoz odvečnega materiala na deponijo  (1kos)</t>
  </si>
  <si>
    <t>Izdelava opaža in betoniranje temelja z betonom C16/20, za omarico črpališča, dim.: 1300x350x1600, z uvodom  najmanj SF 3x fi110mm v omarico.</t>
  </si>
  <si>
    <t xml:space="preserve">Uvod obstoječega napajalnega kabla v prestavljeno omarico in zaključevanje </t>
  </si>
  <si>
    <t>Dobava nadomestnih kablov:</t>
  </si>
  <si>
    <r>
      <t>-H07 RN 6x1,5mm</t>
    </r>
    <r>
      <rPr>
        <vertAlign val="superscript"/>
        <sz val="10"/>
        <rFont val="Arial"/>
        <family val="2"/>
        <charset val="238"/>
      </rPr>
      <t>2</t>
    </r>
    <r>
      <rPr>
        <sz val="10"/>
        <rFont val="Arial"/>
        <family val="2"/>
        <charset val="238"/>
      </rPr>
      <t xml:space="preserve"> </t>
    </r>
  </si>
  <si>
    <r>
      <t>-UCI-Y 2x0,75mm</t>
    </r>
    <r>
      <rPr>
        <vertAlign val="superscript"/>
        <sz val="10"/>
        <rFont val="Arial"/>
        <family val="2"/>
        <charset val="238"/>
      </rPr>
      <t>2</t>
    </r>
    <r>
      <rPr>
        <sz val="10"/>
        <rFont val="Arial"/>
        <family val="2"/>
        <charset val="238"/>
      </rPr>
      <t xml:space="preserve"> </t>
    </r>
  </si>
  <si>
    <r>
      <t>-H05 RN 3x1mm</t>
    </r>
    <r>
      <rPr>
        <vertAlign val="superscript"/>
        <sz val="10"/>
        <rFont val="Arial"/>
        <family val="2"/>
        <charset val="238"/>
      </rPr>
      <t>2</t>
    </r>
    <r>
      <rPr>
        <sz val="10"/>
        <rFont val="Arial"/>
        <family val="2"/>
        <charset val="238"/>
      </rPr>
      <t xml:space="preserve"> </t>
    </r>
  </si>
  <si>
    <r>
      <t>-H07 RN 2x1mm</t>
    </r>
    <r>
      <rPr>
        <vertAlign val="superscript"/>
        <sz val="10"/>
        <rFont val="Arial"/>
        <family val="2"/>
        <charset val="238"/>
      </rPr>
      <t>2</t>
    </r>
    <r>
      <rPr>
        <sz val="10"/>
        <rFont val="Arial"/>
        <family val="2"/>
        <charset val="238"/>
      </rPr>
      <t xml:space="preserve"> </t>
    </r>
  </si>
  <si>
    <t>Montaža nadomestnih kablov</t>
  </si>
  <si>
    <t>Funkcionalni preizkus črpališča po opravljenih delih</t>
  </si>
  <si>
    <t>vrednost investicije prestavitev ČRPALIŠČE Ulen K2, J27</t>
  </si>
  <si>
    <t>napajanje CR Rankovci</t>
  </si>
  <si>
    <t>Strojni izkop kabelskega jarka širine 0,4 m in globine 0,85 m v terenu III.-IV.ktg., polaganje kabla CR, zasip s peskom granulacije 3-7mm, dobava in polaganje GAL ščitnika, zasip z izkopanim materialom ter nabijanje po slojih 20 cm, polaganje ozemljilnega valjanca, polaganje PVC opozorilnega traku, odvoz odvečnega materiala</t>
  </si>
  <si>
    <t>Dolblenje zidu - omet, vgradnja cevi stigmaflex 1x80mm, sanacija zidu in uvleka kabla</t>
  </si>
  <si>
    <t>Dobava stigmafleks cevi f80 mm, skupaj z original čepi, vodotesnimi spoji, distančniki, … (kolut)</t>
  </si>
  <si>
    <t>Dobava kabla NAYY-J 4x35+2,5mm2</t>
  </si>
  <si>
    <t>križanje NN-18</t>
  </si>
  <si>
    <t>križanje NN-21</t>
  </si>
  <si>
    <t>križanje NN-22</t>
  </si>
  <si>
    <t>križanje NN-23</t>
  </si>
  <si>
    <t>CESTA R2-441/1298, GEDEROVCI
FEKALNA KANALIZACIJA - 3. ETAPA</t>
  </si>
  <si>
    <t>SKUPAJ:</t>
  </si>
  <si>
    <t xml:space="preserve">VSE SKUPAJ </t>
  </si>
  <si>
    <t>Postavka</t>
  </si>
  <si>
    <t>Opis</t>
  </si>
  <si>
    <t>Skupaj</t>
  </si>
  <si>
    <t>Zakoličba trase kanalizacije z niveliranjem</t>
  </si>
  <si>
    <t>Zakoličba kanalizacijskih jaškov, požiralnikov in peskolovov.</t>
  </si>
  <si>
    <t>Naprava in postavitev gradbenih profilov za izvedbo kanalizacije.</t>
  </si>
  <si>
    <t>Priprava in organizacija gradbišča z vsemi objekti, instalacijami in orodji, odstranitvijo humusa, zagotovitvijo varnostnih in higiensko-tehničnih pogojev in predpisanimi oznakami gradbišča.</t>
  </si>
  <si>
    <t>EUR</t>
  </si>
  <si>
    <t>Odstranjevanje gradbišča z demontažo in odvozom gradbiščnih naprav in objektov in zagotovitvijo prvotnega stanja na uporabljenih površinah.</t>
  </si>
  <si>
    <t>Demontaža LŽ pokrova DN60 z nakladanjem in odvozom v začasno deponijo in skladiščenjem ter naknadno ponovno montažo pokrova.</t>
  </si>
  <si>
    <t>Rušenje obstoječega revizijskega jaška globine  do 4.0m iz montažnih betonskih elementov dim. 100x80cm z nakladanjem in odvozom v trajno deponijo.</t>
  </si>
  <si>
    <t>Zavarovanje in urejanje prometa med gradnjo (postavitev zaščitne ograje in premostitvenih objektov za pešce,  postavitev premostitvenih objektov za ostali prometa). Obračun se bo vršil na podlagi dejansko porabljenega časa in materiala, evidentiranega v gradbenem dnevniku in potrjenega od nadzornega organa.</t>
  </si>
  <si>
    <t>SKUPAJ PREDDELA:</t>
  </si>
  <si>
    <t>IZKOPI KANALSKIH ROVOV SO RAZVRŠČENI GLEDE NA GLOBINO: a) IZKOPI GLOBINE DO 2.0m
b) IZKOP GLOBINE NAD 2.0m (V IZKAZU KUBATUR SO UPOŠTEVANE KOLIČINE OD GLOBINE 2.0m DO KOTE PROJEKTIRANE KOTE IZKOPA) 
c) IZKOPI SO RAČUNANI V RAŠČENEM STANJU, FAKTOR RAZRAHLJIVOSTI MORA PONUDNIK ZAJETI V CENI NA ENOTO MERE.</t>
  </si>
  <si>
    <t>Strojni izkop humusa ob trasi kanalizacije v sloju debeline 20cm z odrivom do 10m.</t>
  </si>
  <si>
    <r>
      <t>m</t>
    </r>
    <r>
      <rPr>
        <vertAlign val="superscript"/>
        <sz val="10"/>
        <rFont val="Arial CE"/>
        <family val="2"/>
        <charset val="238"/>
      </rPr>
      <t>2</t>
    </r>
  </si>
  <si>
    <t>Strojni izkop jarkov za kanalizacijo v lahki zemljini (II. in III. ktg.), širine do 1.0m, globine do 2.0m, naklon brežin 60°, z odmetom izkopanega materiala 1m od roba izkopa.</t>
  </si>
  <si>
    <r>
      <t>m</t>
    </r>
    <r>
      <rPr>
        <vertAlign val="superscript"/>
        <sz val="10"/>
        <rFont val="Arial CE"/>
        <family val="2"/>
        <charset val="238"/>
      </rPr>
      <t>3</t>
    </r>
  </si>
  <si>
    <t>Strojni izkop jarkov za kanalizacijo v težki zemljini (IV. ktg.), širine do 1.0m, globine do 2.0m, naklon brežin 60°, z odmetom izkopanega materiala 1m od roba izkopa.</t>
  </si>
  <si>
    <t>Strojni izkop jarkov za kanalizacijo v lahki zemljini (II. in III. ktg.), širine do 1.0m, globine od 2.0 do 4.0m, naklon brežin 60°, z odmetom izkopanega materiala 1m od roba izkopa.</t>
  </si>
  <si>
    <t>Strojni izkop jarkov za kanalizacijo v težki zemljini (IV. ktg.), širine do 1.0m, globine od 2.0 do 4.0m, naklon brežin 60°, z odmetom izkopanega materiala 1m od roba izkopa.</t>
  </si>
  <si>
    <t>Strojni izkop jarkov za objekte na kanalizaciji (revizijski jaški, požiralniki, kanalete...) v lahki zemljini (II. in III. ktg.), širine do 1.0m, globine do 2.0m, naklon brežin 60°, z odmetom izkopanega materiala 1m od roba izkopa.</t>
  </si>
  <si>
    <t>Strojni izkop jarkov za objekte na kanalizaciji (revizijski jaški, požiralniki, kanalete...) v težki zemljini (IV. ktg.), širine do 1.0m, globine do 2.0m, naklon brežin 60°, z odmetom izkopanega materiala 1m od roba izkopa.</t>
  </si>
  <si>
    <t>Strojni izkop jarkov za objekte na kanalizaciji (revizijski jaški, požiralniki, kanalete...) v težki zemljini (IV. ktg.), širine do 1.0m, globine od 2.0 do 4.0m, naklon brežin 60°, z odmetom izkopanega materiala 1m od roba izkopa.</t>
  </si>
  <si>
    <t>Ročni izkop v lahki zemljini (II. in III. ktg.), globine do 2.0m za izdelavo priključkov in na prečkanju z drugimi komunalnimi napravami z odmetom izkopanega  materiala 1m od roba izkopa.</t>
  </si>
  <si>
    <t>Ročni izkop zemljine II., III. In  IV. ktg., globine do 2.0m. Za izvedbo polnega obbetoniranja obstoječih cevi, z odmetom izkopanega materiala 1m od roba izkopa.</t>
  </si>
  <si>
    <t>Črpanje vode iz gradbene jame med izkopom in montažo (Obračun po dejansko porabljenem času).</t>
  </si>
  <si>
    <t xml:space="preserve">Planiranje dna rova kanalizacije s točnostjo +/-3cm </t>
  </si>
  <si>
    <t>Izdelava posteljice in zasip kanalizacijskih cevi z gramoznim materialom s stopnjevano zrnatostjo 2/8mm ter ročno komprimiranje v plasteh po 15 cm do višine 30 cm nad temenom cevi</t>
  </si>
  <si>
    <t xml:space="preserve">Zasip kanalizacije z drobljencem iz kamnine 0/32mm, ter komprimiranje v plasteh po 20cm. </t>
  </si>
  <si>
    <t>Zasip kanalizacijskih cevi z materialom od izkopa, ter komprimiranje v plasteh po 20cm.</t>
  </si>
  <si>
    <t xml:space="preserve">Zasip kanalizacijskih revizijskih jaškov in peskolovov z drobljencem iz kamnine, ter komprimiranje v plasteh po 20cm. </t>
  </si>
  <si>
    <t>Humusiranje, planiranje in zatravitev zelenic ob trasi kanalizacije s humusnim materialom od izkopa v sloju debeline d=15cm.</t>
  </si>
  <si>
    <t>Čiščenje terena ob gradbišču po končanih delih.</t>
  </si>
  <si>
    <t xml:space="preserve">Nakladanje, odvoz in razprostiranje odvečnega materiala na deponijo do 5km. </t>
  </si>
  <si>
    <t>SKUPAJ ZEMELJSKA DELA:</t>
  </si>
  <si>
    <t>3.3</t>
  </si>
  <si>
    <t>BETONSKA DELA</t>
  </si>
  <si>
    <t>Izdelava, dobava in montaža zaščitnih montažnih plošč, polaganih na pesek, dim.110x50cm, debeline 15cm. V delu nad cevjo je v montažno ploščo vgrajen stiropor deb. 3cm, širine 80cm.</t>
  </si>
  <si>
    <t>Dobava in polno obbetoniranje obstoječih kanalizacijskih cevi DN 200 in DN 250 z mikroarmiranim betonom C25/30, povprečni presek obbetoniranja 0,25m2/m1.</t>
  </si>
  <si>
    <t>SKUPAJ BETONSKA DELA:</t>
  </si>
  <si>
    <t>3.4</t>
  </si>
  <si>
    <t>ZIDARSKA IN KAMNOSEŠKA DELA</t>
  </si>
  <si>
    <t xml:space="preserve">Preoblikovanje mulde v revizijskem jašku iz betona C 12/15 ter obdelava s cementno malto z aditivom za vodotesnost. </t>
  </si>
  <si>
    <t>SKUPAJ ZIDARSKA IN KAMNOSEŠKA DELA:</t>
  </si>
  <si>
    <t>SKUPAJ GRADBENA IN OBRTNIŠKA DELA:</t>
  </si>
  <si>
    <t>MONTAŽNA DELA</t>
  </si>
  <si>
    <r>
      <t>Dobava in polaganje PVC kanalizacijskih cevi DN250, SN8kN/m</t>
    </r>
    <r>
      <rPr>
        <vertAlign val="superscript"/>
        <sz val="11"/>
        <rFont val="Arial"/>
        <family val="2"/>
        <charset val="238"/>
      </rPr>
      <t>2</t>
    </r>
    <r>
      <rPr>
        <sz val="11"/>
        <rFont val="Arial"/>
        <family val="2"/>
        <charset val="238"/>
      </rPr>
      <t xml:space="preserve">  na peščeno posteljico debeline 10+DN/10cm.</t>
    </r>
  </si>
  <si>
    <t>Dobava in polaganje fazonskih kosov iz PVC-ja.</t>
  </si>
  <si>
    <t>DN250-Lok 30°</t>
  </si>
  <si>
    <t>OPOMBA:
Višina jaška pomeni višino od dna iztočne cevi do vrha konstrukcije jaška. Višina nosilnega venca pokrova, oziroma pokrovne plošče z vstopnim oknom ni upoštevana.</t>
  </si>
  <si>
    <t>Dobava in vgradnja tipskih segmentnih polietilenskih revizijskih jaškov:
-osnova jaška DN1000 iz polietilena z dvema stranskima dotokoma h=500mm
-obroč jaška iz polietilena DN1000; h=250mm
-konus jaška iz polietilena 1000/600; h=750mm
-betonski temelj iz betona C16/20
-podložni beton pod LŽ pokrovom C12/15.
-AB venec LŽ pokrova.</t>
  </si>
  <si>
    <t>h=1500-1750mm</t>
  </si>
  <si>
    <t>h=3500-3750mm</t>
  </si>
  <si>
    <t>Dobava in montaža vodotesnega pokrova iz nodularne litine DN600mm, nosilnosti 400 kN.</t>
  </si>
  <si>
    <t>Izvedba dviga kote obstoječega pokrova v bankini ali hodniku za pešče:
-demontaža s štemanjem betona in ponovno montaža pokrova z mikroarmirano malto deb. 2,5cm
- vrtanjem, vgradnjo sider in dobetoniranjem z betonom C25/30 za dvig kote pokrova ter obdelavo spoja z obstoječim jaškom z vodoodporno cementno malto, komplet z vsemi potrebnimi deli in materiali.</t>
  </si>
  <si>
    <t>Izvedba prilagoditve kote obstoječega pokrova v vozišču (dvig ali spust):
-demontaža s štemanjem betona in ponovno montaža pokrova z mikroarmirano malto deb. 2,5cm
-sekanje in odstranitev obstoječe pokrovne plošče jaška, komplet z nakladanjem in odvozom na trajno deponijo,
- vrtanjem in vgradnjo sider za postavitev montažne pokrovne plošče,
-nova montažna pokrovna plošča in obdelavo spoja z obstoječim jaškom z vodoodporno cementno malto, komplet z vsemi potrebnimi deli in materiali.</t>
  </si>
  <si>
    <t xml:space="preserve">Izdelava priključka na obstoječi jašek. Odprtina med priključno cevjo in steno jaška se zalije z ekspandirajočo malto in zatesni z ekspandirajočim trakom. </t>
  </si>
  <si>
    <t>DN250</t>
  </si>
  <si>
    <t>Čiščenje kanalizacije</t>
  </si>
  <si>
    <t>Pregled zgrajene kanalizacije s kamero</t>
  </si>
  <si>
    <t>Preizkus vodotesnosti kanalizacije.</t>
  </si>
  <si>
    <t>SKUPAJ MONTAŽNA DELA:</t>
  </si>
  <si>
    <t>ZAKLJUČNA DELA</t>
  </si>
  <si>
    <t>Vnos v kataster komunalnih naprav po navodilih upravljavca.</t>
  </si>
  <si>
    <t>SKUPAJ ZAKLJUČNA DELA:</t>
  </si>
  <si>
    <t>CESTA R2-441/1298, GEDEROVCI
FEKALNA KANALIZACIJA - 5. ETAPA</t>
  </si>
  <si>
    <t>Izvedba znižanja kote obstoječega pokrova v bankini ali hodniku za pešče:
-demontaža s štemanjem betona in ponovno montaža pokrova z mikroarmirano malto deb. 2,5cm
- odsekanje obstoječega elementa revizijskega jaška in obdelava spoja z obstoječim jaškom s trokomponentnim epoksidnim lepilom, komplet z vsemi potrebnimi deli in materiali.</t>
  </si>
  <si>
    <t>POPIS DEL IN PREDIZMERE ETAPA 1</t>
  </si>
  <si>
    <t>R2-441/1298 MS - Gederovci, km 3,650 - km 5,000</t>
  </si>
  <si>
    <t>A.</t>
  </si>
  <si>
    <t xml:space="preserve">KABEL </t>
  </si>
  <si>
    <t>Z.ŠT.</t>
  </si>
  <si>
    <t>OPIS</t>
  </si>
  <si>
    <t>KOLIČINA</t>
  </si>
  <si>
    <t>ME</t>
  </si>
  <si>
    <t>CENA/ME</t>
  </si>
  <si>
    <t>ZNESEK</t>
  </si>
  <si>
    <t xml:space="preserve">TK 59 3x4x0,6 M </t>
  </si>
  <si>
    <t>M</t>
  </si>
  <si>
    <t xml:space="preserve">GRADBENA DELA </t>
  </si>
  <si>
    <t xml:space="preserve">Trasiranje nove trase telefonske kabelske kanalizacije </t>
  </si>
  <si>
    <t>KM</t>
  </si>
  <si>
    <t>Trasiranje trase po obstoječem kablu ali kabelski kanalizaciji z uporabo obstoječih načrtov</t>
  </si>
  <si>
    <t>Izdelava  1x fi 110 cevne kabelske kanalizacije, izkop v zemljišču III./IV. ktg. na globini 0,8 m nad temenom cevi, polaganje cevi PVC/PE/SF fi 110 mm, zasip cevi s peskom 0-4 mm, ostali zasip po slojih z utrjevanjem trase, odvoz materiala</t>
  </si>
  <si>
    <t>Dobava in ročno vgrajevanje betona MB-15 (C12/15) v kanal, nakladanje in odvoz izkopanega  materiala III-IV. ktg. zaradi vgradnje betona in razlika med vgraditvijo betona in zasipom z utrditvijo</t>
  </si>
  <si>
    <t>Ročni izkop okrog obstoječega kabla oziroma kabelske kanalizacije</t>
  </si>
  <si>
    <t>Zaščita obstoječih cevi z obbetoniranjem MB-15 (C12/15)</t>
  </si>
  <si>
    <t xml:space="preserve">Izdelava kabelskega jaška iz BC fi 80 cm, s pokrovom iz nodularne litine 60/60 cm nosilnosti 125 kN, izkop v III-IV. ktg., nakladanje in odvoz materiala, čiščenje terena </t>
  </si>
  <si>
    <t>Prevozi materiala na teren in vračilo nekoriščenega materiala, kabli, bobni, cevi, pokrovi.....</t>
  </si>
  <si>
    <t>Označitev kablov v kabelskem jašku</t>
  </si>
  <si>
    <t>Dobava in montaža PVC traku z napisom "POZOR TK KABEL"</t>
  </si>
  <si>
    <t xml:space="preserve">Dodatek za oteženo delo (ovire, korenine, povozna površina, podzemne instalacije, ipd) pri izkopu za kabel. kanalizacijo in kabelske jaške v zemlj. III-IV ktg. </t>
  </si>
  <si>
    <t>Izdelava tehnične dokumentacije novozgrajene kabelske kanalizacije in geodetski posnetek trase M+3K</t>
  </si>
  <si>
    <t>Priprava in organizacija gradbišča</t>
  </si>
  <si>
    <t xml:space="preserve">KABELSKO MONTAŽNA DELA </t>
  </si>
  <si>
    <t>CENA</t>
  </si>
  <si>
    <t>Uvlečenje predvleke in TK 59 kabla kapacitete do 3x4 v plastično kabelsko kanalizacijo</t>
  </si>
  <si>
    <t>Dobava in izdelava ravne spojke na kablu TK 59 kapacitete do 3x4</t>
  </si>
  <si>
    <t>Električne meritve kabla na bobnu  kapacitete kabla do 100x4</t>
  </si>
  <si>
    <t>PAR</t>
  </si>
  <si>
    <t>Električne meritve položenih  kabelskih dolžin (po polaganju) kapacit. do 100x4</t>
  </si>
  <si>
    <t>Končne električne meritve merilne  službe z izdelavo merilnih rezultatov</t>
  </si>
  <si>
    <t>REKAPITULACIJA E.1</t>
  </si>
  <si>
    <t xml:space="preserve">A. KABEL </t>
  </si>
  <si>
    <t xml:space="preserve">B. GRADBENA DELA </t>
  </si>
  <si>
    <t xml:space="preserve">C. KABELSKO MONTAŽNA DELA </t>
  </si>
  <si>
    <t>POPIS DEL IN PREDIZMERE ETAPA 3</t>
  </si>
  <si>
    <t>R2-441/1298 MS - Gederovci km 6,300 - km 7,750</t>
  </si>
  <si>
    <t xml:space="preserve">KABLI </t>
  </si>
  <si>
    <t xml:space="preserve">TK 59 1x4x0,6 M </t>
  </si>
  <si>
    <t xml:space="preserve">TK 59 15x4x0,6 GM </t>
  </si>
  <si>
    <t>Izkop v zemljišču III./IV. ktg. na globini 0,8 m ter širine 0,4 m, odkop obstoječega kabla in PEHD cevi, preložitev cevi PEHD in TK59 kabla brez prekinitve kabla in cevi, zasip s peskom 0-4mm, ostali zasip po slojih z utrjevanjem trase, odvoz materiala</t>
  </si>
  <si>
    <t>Izdelava 1x3 fi 110 cevne kabelske kanalizacije, izkop v zemljišču III./IV. ktg. na globini 0,8 m nad temenom cevi, polaganje cevi PVC/PE/SF fi 110 mm, zasip cevi s peskom 0-4 mm, ostali zasip po slojih z utrjevanjem trase, odvoz materiala</t>
  </si>
  <si>
    <t>Izdelava 1x2 fi 50 mm cevne kabelske kanalizacije, izkop v zemljišču III./IV. ktg. na globini 0, 8m nad temenom cevi, polaganje PEHD cevi fi 50 mm, zasip cevi s peskom 0-4 mm, ostali zasip po slojih z utrjevanjem trase, odvoz materiala</t>
  </si>
  <si>
    <t>Izdelava 2x2 fi 63 mm cevne kabelske kanalizacije, izkop v zemljišču III./IV. ktg. na globini 0,8 m nad temenom cevi, polaganje PEHD cevi fi 50 mm, zasip cevi s peskom 0-4 mm, ostali zasip po slojih z utrjevanjem trase, odvoz materiala</t>
  </si>
  <si>
    <t>Zaščita obstoječih kablov z natikanjem 1xPVC cevi ter obbetoniranjem cevi z betonom MB-15 (C12/1)5</t>
  </si>
  <si>
    <t>Zaščita obstoječih kablov z natikanjem 2xPVC cevi ter obbetoniranjem cevi z betonom MB-15 (C12/15)</t>
  </si>
  <si>
    <t xml:space="preserve">Izdelava kabelskega jaška iz BC fi 60 cm, s pokrovom iz nodularne litine 60/60 cm nosilnosti 125 kN, izkop v III-IV. ktg., nakladanje in odvoz materiala, čiščenje terena </t>
  </si>
  <si>
    <t xml:space="preserve">Izdelava kabelskega jaška 1,2x1,2x1,2 m, s pokrovom iz nodularne litine 60/60 cm nosilnosti 125 kN, izkop v III-IV. ktg., nakladanje in odvoz materiala, čiščenje terena </t>
  </si>
  <si>
    <t xml:space="preserve">Izdelava kabelskega jaška 1,2x1,2x1,2 m z rušenjem obst. b. c. fi 60 cm , s pokrovom iz nodularne litine 60/60 cm nosilnosti 125kN, izkop v III-IV. ktg., nakladanje in odvoz materiala, čiščenje terena </t>
  </si>
  <si>
    <t>Dobava in postavitev betonskega stebrička STO A, montaža INOX kabelske omare PTO A1 dimenzij 250x400x160 mm z napisom Telekom Slovenije na vratih in dovodnih cevi 2x SF fi63 mm in 1xSF fi 40 mm</t>
  </si>
  <si>
    <t>Dobava in montaža križne sponke na FeZn trak s spajanjem P/F vodnika 16 mm2 vključno s kablom</t>
  </si>
  <si>
    <t>Dobava in polaganje ozemljitvenega traku Fe/Zn 25x4mm za izvedbo ozemljitve v že izkopani kanal</t>
  </si>
  <si>
    <t>Izkop in zasip jame za spojko do 150 parov v zemlj. III./IV. Ktg</t>
  </si>
  <si>
    <t>Uvlečenje predvleke in TK 59 kabla kapacitete od 5x4 do 100x4ali PEHD cevi v plastično kabelsko kanalizacijo</t>
  </si>
  <si>
    <t>Dobava in izdelava ravne spojke na kablu TK 59 kapacitete do 15x4</t>
  </si>
  <si>
    <t>Meritve ozemljila z izdelavo merilnih rezultatov</t>
  </si>
  <si>
    <t>Dobava in montaža letvice KRONE LSA 2/10 vključno z nosilcem, odvodniki in priključitvijo kabla</t>
  </si>
  <si>
    <t xml:space="preserve">A. KABLI </t>
  </si>
  <si>
    <t>POPIS DEL IN PREDIZMERE ETAPA 5.1:</t>
  </si>
  <si>
    <t>R2-441/12198 MS - Gederovci km 9,600 - km 10,220 (krožišče Gederovci)</t>
  </si>
  <si>
    <t>REKAPITULACIJA E.5.1:</t>
  </si>
  <si>
    <t xml:space="preserve">A. GRADBENA DELA </t>
  </si>
  <si>
    <t>POPIS DEL IN PREDIZMERE ETAPA 5.2</t>
  </si>
  <si>
    <t>R2-441/1298 MS - Gederovci km 10,220 - km 10,900</t>
  </si>
  <si>
    <t xml:space="preserve">TK 59 5x4x0,6 M </t>
  </si>
  <si>
    <t>Izdelava 1x fi 50 cevne kabelske kanalizacije, izkop v zemljišču III./IV. ktg. na globini 0,8 m nad temenom cevi, polaganje cevi PEHD/SF fi 50 mm, zasip cevi s peskom 0-4 mm, ostali zasip po slojih z utrjevanjem trase, odvoz materiala</t>
  </si>
  <si>
    <t>Dobava in izdelava ravne spojke na kablu TK 59 kapacitete do 10x4</t>
  </si>
  <si>
    <t>CESTA R2-441/1298, GEDEROVCI
VODOVOD - ETAPA 3</t>
  </si>
  <si>
    <t>SKUPAJ ZEMELJSKA DELA</t>
  </si>
  <si>
    <t>GRADBENA DELA:</t>
  </si>
  <si>
    <t>MONTAŽNA DELA:</t>
  </si>
  <si>
    <t>ZAKLJUČNA DELA:</t>
  </si>
  <si>
    <t xml:space="preserve">Zakoličba trase vodovoda z niveliranjem. </t>
  </si>
  <si>
    <t>Zakoličba vodovodnih jaškov.</t>
  </si>
  <si>
    <t>Zakoličba obstoječih komunalnih naprav (križanja in približevanja) in označitev.</t>
  </si>
  <si>
    <t>Naprava in postavitev gradbenih profilov za izvedbo vodovoda.</t>
  </si>
  <si>
    <t>Praznjenje cevovoda in obveščanje potrošnikov.</t>
  </si>
  <si>
    <t>Začasno oskrbovanje z pitno vodo v času rekonstrukcije vodovodnega omrežja s pomočjo vodovodnih kamiona cistern. Obračun po 1h oskrbovanja.</t>
  </si>
  <si>
    <t>Zavarovanje prometa med gradnjo (postavitev zaščitne ograje in premostitvenih objektov za pešce,  postavitev premostitvenih objektov za ostali promet). Obračun se bo vršil na podlagi dejansko porabljenega časa in materiala, evidentiranega v gradbenem dnevniku in potrjenega od nadzornega organa.</t>
  </si>
  <si>
    <t>OPOMBA:</t>
  </si>
  <si>
    <t xml:space="preserve">IZKOPI KANALSKIH ROVOV SO RAZVRŠČENI GLEDE NA GLOBINO: a) IZKOPI GLOBINE DO 2.0m
b) IZKOP GLOBINE NAD 2.0m (V IZKAZU KUBATUR SO UPOŠTEVANE KOLIČINE OD GLOBINE 2.0m DO KOTE PROJEKTIRANE KOTE IZKOPA) </t>
  </si>
  <si>
    <t>Strojni izkop humusa ob trasi vodovoda v sloju debeline 20cm z odrivom do 10m.</t>
  </si>
  <si>
    <t>Strojni izkop jarkov za vodovod v lahki zemljini (II. in III. ktg.), širine do 1.0m, globine do 2.0m, naklon brežin 60°, z odmetom izkopanega materiala 1m od roba izkopa.</t>
  </si>
  <si>
    <t>Strojni izkop jarkov za vodovod v težki zemljini (IV. ktg.), širine do 1.0m, globine do 2.0m, naklon brežin 60°, z odmetom izkopanega materiala 1m od roba izkopa.</t>
  </si>
  <si>
    <t>Strojni izkop jarkov za vodovod v težki zemljini (IV. ktg.), širine do 1.0m, globine 2,0m do 4.0m, naklon brežin 60°, z odmetom izkopanega materiala 1m od roba izkopa.</t>
  </si>
  <si>
    <t>Strojni izkop za vodovodne jaške  v mehki zemljini (II. in III. ktg.), globine do 2.0m, naklon brežin 45°, z odmetom izkopanega materiala 1m od roba izkopa.</t>
  </si>
  <si>
    <t>Strojni izkop jarkov za vodovodne jaške  v težki zemljini (IV. ktg.), globine do 2.0m, naklon brežin 45°, z odmetom izkopanega materiala 1m od roba izkopa.</t>
  </si>
  <si>
    <t>Strojni izkop jarkov za vodovodne jaške  v težki zemljini (IV. ktg.), globine od 2,0 do 4.0m, naklon brežin 45°, z odmetom izkopanega materiala 1m od roba izkopa.</t>
  </si>
  <si>
    <t>Ročni izkop zemljine IV. ktg., globine do 2.0m. na križanjih z ostalimi komunalnimi vodi, ter za izdelavo priključkov na obstoječi vodovod, z odmetom izkopanega materiala 1m od roba izkopa.</t>
  </si>
  <si>
    <t xml:space="preserve">Planiranje dna rova vodovoda s točnostjo +/-3cm </t>
  </si>
  <si>
    <t>Izdelava posteljice in zasip vodovodnih cevi s peščenim materialom 0/4mm ter ročno komprimiranje v plasteh po 30cm do višine 15 cm nad temenom cevi.</t>
  </si>
  <si>
    <t xml:space="preserve">Zasip vodovodnega jarka z drobljencem iz kamnine 0/32mm, ter komprimiranje v plasteh po 20cm. </t>
  </si>
  <si>
    <t>Zasip vodovodnega jarka z materialom od izkopa, ter komprimiranje v plasteh po 20cm.</t>
  </si>
  <si>
    <t xml:space="preserve">Zasip vodovodnih revizijskih jaškov z materialom od izkopa, ter komprimiranje v plasteh po 20cm. </t>
  </si>
  <si>
    <t>Humusiranje, planiranje in zatravitev zelenic s humusnim materialom od izkopa v sloju debeline d=20cm.</t>
  </si>
  <si>
    <t>Čiščenje terena vzdolž trase po zasutju cevovoda</t>
  </si>
  <si>
    <t xml:space="preserve">Nakladanje, odvoz in razprostiranje odvečnega materiala na deponijo do 30km. </t>
  </si>
  <si>
    <t>GRADBENA DELA</t>
  </si>
  <si>
    <t>Izdelava vodovodnega AB jaška, notranjih dim. 1.0x1.50x2.35m, iz betona C30/37, komplet z vsemi pomožnimi deli (opaž, armatura, podložni beton, izdelava betonskih podstavkov, poglobitev za črpanje, zatesnitev delovnih stikov in predorov cevi z tesnilnim trakom iz bentonita in kavčuka), debelina sten in plošč d=20cm.</t>
  </si>
  <si>
    <t>Dobava in montaža predfabriciranega polietilenskega vodomernega jaška dim. 70x60x100cm, komplet s termo pokrovom iz poliuretana, za vgradnjo prezračevalno odzračevalnega ventila.</t>
  </si>
  <si>
    <t>Izdelava temelja za steber označevalne tablice iz cementnega betona C16/20, dolžina 80 cm, premera 40 cm</t>
  </si>
  <si>
    <t>Dobava in polno obbetoniranje obstoječih vodovodnih cevi DN50 in DN 63 z mikroarmiranim betonom C25/30, povprečni presek obbetoniranja 0,30m3/m1.</t>
  </si>
  <si>
    <t>SKUPAJ GRADBENA DELA:</t>
  </si>
  <si>
    <t xml:space="preserve">Dobava in montaža polietilenskih cevi DN50; PE100, SDR11 za PN16bar po standardu SIST EN 12201, komplet s spojkami in oblikovnimi kosi za elektrofuzijsko varjenje.    </t>
  </si>
  <si>
    <t>Dobava in montaža polietilenskih cevi DN50; PE100, SDR11 za PN16bar po standardu SIST EN 12201, komplet s spojnim materialom. Prečkanje trase ceste se v celoti vgradi v polno obbetonirane zaščitne  polietilenske cevi DN90; SDR11 za PN10bar po standardu SIST EN 12201. Vključno z dobavo in polaganjem opozorilnega traku z metalnim vloškom. Vključno vsa zemeljska dela (izkop, pesek, zasip, odvoz viška materiala na deponijo) in obbetoniranje z mikroarmiranim betonom C25/30.</t>
  </si>
  <si>
    <t xml:space="preserve">Dobava in montaža fitingov iz bele temprane litine kvalitete EN-GJMW-400-5 po standardu EN 1562 oziroma ISO 49 in EN 10242 z oznako "A".
</t>
  </si>
  <si>
    <t>HOLENDEC-11/2'' (40mm)</t>
  </si>
  <si>
    <t>DN40- DVOVIJAČNIK - 11/2''</t>
  </si>
  <si>
    <t>T-KOS-11/2''/11/2'' (40/40mm)</t>
  </si>
  <si>
    <t>DN40/32 REDUKCIJSKI DVOVIJAČNIK</t>
  </si>
  <si>
    <t>Dobava in montaža teleskopske-vgradbene garniture za zasune z navojnim priključkom komplet z varovalno cestno kapo DN40, vgradbena višina h=1.0-1,5m.</t>
  </si>
  <si>
    <t>Dobava in montaža teleskopske-vgradbene garniture za zasune z navojnim priključkom komplet z varovalno cestno kapo DN40, vgradbena višina h=1.5-2.3m.</t>
  </si>
  <si>
    <t>Dobava in montaža krogelnega ventila z notranjim navojem DN25 ( 1").</t>
  </si>
  <si>
    <t xml:space="preserve">Dobava in montaža stabilne Al požarne spojke  DN40 mm z zunanjim navojem.          </t>
  </si>
  <si>
    <t xml:space="preserve">Dobava in montaža slepe Al požarne spojke  DN40 mm.          </t>
  </si>
  <si>
    <t>Dobava in montaža medeninaste spojke za polietilensko cev DN 50 mm.</t>
  </si>
  <si>
    <t>Dobava in montaža medeninaste spojke za polietilensko cev DN 63 mm.</t>
  </si>
  <si>
    <t xml:space="preserve">Dobava in montaža medeninastega T kosa  cev DN 1 1/2'' / 50 mm, odcep z notranjim navojem   </t>
  </si>
  <si>
    <t xml:space="preserve">Dobava in montaža medeninastega T kosa  cev DN 2'' / 63 mm, odcep z notranjim navojem   </t>
  </si>
  <si>
    <t>Dobava in montaža medeninastega T kosa  za PE cev DN50.</t>
  </si>
  <si>
    <t xml:space="preserve">Dobava in montaža medeninaste prehodne spojke na polietilensko cev z notranjim navojem 1'' / DN32 mm.        </t>
  </si>
  <si>
    <t xml:space="preserve">Dobava in montaža medeninaste prehodne spojke na polietilensko cev z notranjim navojem 1 1/2'' / DN50 mm.        </t>
  </si>
  <si>
    <t xml:space="preserve">Dobava in montaža medeninaste prehodne spojke na polietilensko cev z notranjim navojem 2'' / DN63 mm.        </t>
  </si>
  <si>
    <t xml:space="preserve">Dobava in montaža kombiniranega prezračevalno-odzračevalnega ventila DN25 iz trde plastike, NP 1.6MPa.       </t>
  </si>
  <si>
    <t>Dobava in montaža pokrova iz nodularne litine DN60cm (ne ventiliran) z protihrupnim vložkom, nosilnosti in zapiralnim sistemom 400 kN.</t>
  </si>
  <si>
    <t>Dobava in montaža pokrova iz nodularne litine DN600 mm, z zaklepom, nosilnosti 125 kN.</t>
  </si>
  <si>
    <t>Dobava in montaža pohodne plastične rešetke z okvirjem dim 45x45cm.</t>
  </si>
  <si>
    <t>Dobava in montaža vstopnih lestev iz nerjavnega jekla kvalitete 1.4301. Dimenzije lestev:
-širina prečk  380 mm
-delitev prečk  280 mm 
-dolžina lestev do 2350 mm
Lestev se dobavi z izvlečljivim oprijemalom (na vrhu) dolžine 1000mm, konzole za pritrditev na steno, vodilno sklopko z objemko in varnostnim pasom vključno pritrdilni material, po detajlu. Ves nerjavni material je kvalitete  1.4301. Mere preveriti na licu mesta!</t>
  </si>
  <si>
    <t xml:space="preserve">Izdelava zaščite TT in električnih inštalacij na mestih križanj z vodovodom s fleksibilnimi PE  cevmi DN200. </t>
  </si>
  <si>
    <t>Predpreizkus vodotesnosti cevovoda s tlačnim preizkusom.</t>
  </si>
  <si>
    <t>Glavni preizkus vodotesnosti cevovoda s tlačnim preizkusom.</t>
  </si>
  <si>
    <t>Izpiranje cevovoda</t>
  </si>
  <si>
    <t>Dezinfekcija in sanitarni preizkus vodovoda</t>
  </si>
  <si>
    <t>Dobava in polaganje opozorilnega traku z metalnim vložkom.</t>
  </si>
  <si>
    <t xml:space="preserve">Pritrditev pravokotne tablice za označevanje vodovoda. </t>
  </si>
  <si>
    <t>Vnos v kataster komunalnih naprav skladno z navodili upravljavca.</t>
  </si>
  <si>
    <t>CESTA R2-441/1298, GEDEROVCI
VODOVOD - ETAPA 1</t>
  </si>
  <si>
    <t xml:space="preserve">Dobava in montaža polietilenskih cevi DN32; PE100, SDR11 za PN12,5bar po standardu SIST EN 12201, komplet s spojkami in oblikovnimi kosi za elektrofuzijsko varjenje. </t>
  </si>
  <si>
    <t>Dobava in montaža polietilenskih cevi DN32; PE100, SDR11 za PN16bar po standardu SIST EN 12201, komplet s spojnim materialom. Prečkanje trase ceste se v celoti vgradi v polno obbetonirane zaščitne  polietilenske cevi DN63; SDR11 za PN10bar po standardu SIST EN 12201. Vključno z dobavo in polaganjem opozorilnega traku z metalnim vloškom. Vključno vsa zemeljska dela (izkop, pesek, zasip, odvoz viška materiala na deponijo) in obbetoniranje z mikroarmiranim betonom C25/30.</t>
  </si>
  <si>
    <t xml:space="preserve">Demontaža LŽ cestne kape ventila DN150-200, ter ponovna vgradnja, komplet z izdelavo podložnega betona.  </t>
  </si>
  <si>
    <t>Dobava in montaža medeninaste spojke za polietilensko cev DN 40 mm.</t>
  </si>
  <si>
    <t>CESTA R2-441/1298, GEDEROVCI
VODOVOD - ETAPA 5</t>
  </si>
  <si>
    <t>Dobava in montaža polietilenskih cevi DN63; PE100, SDR11 za PN16bar po standardu SIST EN 12201, komplet s spojnim materialom. Prečkanje trase ceste se v celoti vgradi v polno obbetonirane zaščitne  polietilenske cevi DN90; SDR11 za PN10bar po standardu SIST EN 12201. Vključno z dobavo in polaganjem opozorilnega traku z metalnim vloškom. Vključno vsa zemeljska dela (izkop, pesek, zasip, odvoz viška materiala na deponijo) in obbetoniranje z mikroarmiranim betonom C25/30.</t>
  </si>
  <si>
    <t>REGULACIJA POTOKA MOKOŠ
5.ETAPA od km 9+600 do km 10+900</t>
  </si>
  <si>
    <t>Zakoličba trase regulacije potoka, jarkov in muld z niveliranjem.</t>
  </si>
  <si>
    <t>Naprava in postavitev gradbenih profilov.</t>
  </si>
  <si>
    <t>Posek in odstranitev grmovja in okrasnih dreves z debli do 15cm ter odstranitev vej.</t>
  </si>
  <si>
    <t>Posek in odstranitev dreves z debli od 15 do 50 cm premera ter odstranitev vej</t>
  </si>
  <si>
    <t>Odstranitev panjev premera od 15 do 50 cm</t>
  </si>
  <si>
    <t>Izdelava dovozne poti / rampe; strojni izkop, dobava + vgrajevanje tampona, odvoz po zaključku del</t>
  </si>
  <si>
    <t>Strojni izkop humusa ob trasi regulacije v sloju debeline 25cm z odrivom do 10m.</t>
  </si>
  <si>
    <t>Strojni izkop za izvedbo regulacije potoka v zemljini II. in III. ktg., globine do 2.0m v mokrem,  z odmetom izkopanega materiala 1m od roba izkopa.</t>
  </si>
  <si>
    <t>Strojni izkop za izvedbo regulacije potoka v težki zemljini (IV. ktg.), globine do 2.0m v mokrem,  z odmetom izkopanega materiala 1m od roba izkopa.</t>
  </si>
  <si>
    <t>Strojni izkop za izvedbo temeljev, stabilizacijskih pragov in drče v zemljini II. in III. ktg., globine do 2.0m v mokrem,  z odmetom izkopanega materiala 1m od roba izkopa.</t>
  </si>
  <si>
    <t>Strojni izkop za izvedbo temeljev, stabilizacijskih pragov in drče v težki zemljini (IV. ktg.), globine do 2.0m v mokrem,  z odmetom izkopanega materiala 1m od roba izkopa.</t>
  </si>
  <si>
    <t>Planiranje dna gradbene jame.</t>
  </si>
  <si>
    <t>Humusiranje, planiranje in zatravitev brežin in zelenic ob trasi regulacije s humusnim materialom od izkopa v sloju debeline d=15cm.</t>
  </si>
  <si>
    <t xml:space="preserve">Dobava in tlakovanje pete brežine v strugi iz lomljenca d=80cm (od spodaj povezano z betonom C12/15), skupaj z vsemi potrebnimi deli in materialom.
</t>
  </si>
  <si>
    <r>
      <t>m</t>
    </r>
    <r>
      <rPr>
        <vertAlign val="superscript"/>
        <sz val="10"/>
        <rFont val="Arial"/>
        <family val="2"/>
        <charset val="238"/>
      </rPr>
      <t>2</t>
    </r>
  </si>
  <si>
    <t xml:space="preserve">Dobava in izdelava pragu v dnu struge iz lomljenca d=60cm (2/3 višine od spodaj povezano z betonom C12/15), skupaj z vsemi potrebnimi deli in materialom.
</t>
  </si>
  <si>
    <t>Dobava in tlakovanje dna in brežine z lomljencem d=30cm (2/3 višine od spodaj povezano z betonom C12/15), skupaj z vsemi potrebnimi deli in materialom.</t>
  </si>
  <si>
    <t>Dobava in zasaditev grmovja in okrasnih dreves z debli do 15cm glede na predhodno zasaditev (ali odškodnina).</t>
  </si>
  <si>
    <t>REGULACIJA POTOKA DOBEL
3.ETAPA od km 6+300 do km 7+750</t>
  </si>
  <si>
    <t>Strojni izkop humusa ob trasi regulacie v sloju debeline 25cm z odrivom do 10m.</t>
  </si>
  <si>
    <t>Strojni zasip z materialom od  izkopa, razstiranje, formiranje nasipov, ter komprimiranje v plasteh po 20cm.</t>
  </si>
  <si>
    <t>OCENA POPISA DEL IN PREDIZMER
ETAPA 1</t>
  </si>
  <si>
    <t xml:space="preserve">Trasiranje nove trase KTV kabelske kanalizacije </t>
  </si>
  <si>
    <t>Izdelava  PVC 1x fi110 cevne kabelske kanalizacije, izkop v zemljišču III./IV.Ktg. na globini 0,8m nad temenom cevi, polaganje cevi PVC fi 110mm, zasip cevi s peskom 0-4mm, ostali zasip po slojih z utrjevanjem trase, odvoz materiala</t>
  </si>
  <si>
    <t xml:space="preserve">Izdelava kabelskega jaška iz BC fi60cm, z LŽ pokrovom 60/60 nosilnosti 125kN, izkop v III-IV. ktg., nakladanje in odvoz materiala, čiščenje terena </t>
  </si>
  <si>
    <t>Izdelava 1 cevnega uvoda v obstoječi kabelski jašek z obdelavo odprtine</t>
  </si>
  <si>
    <t>Dobava in montaža PVC traku z napisom "POZOR TELEMACH KABEL"</t>
  </si>
  <si>
    <t xml:space="preserve">Dodatek za oteženo delo (ovire; korenine, povozna površina, podzemne instalacije ipd) pri izkopu za kabel. kanalizacijo in kabelske jaške v zemlj. III-IV ktg. </t>
  </si>
  <si>
    <t>Izdelava izvršilne dokumentacije novozgrajene kabelske kanalizacije in geodetski posnetek trase M+3K</t>
  </si>
  <si>
    <t>QR540</t>
  </si>
  <si>
    <t>RG11 - zračni</t>
  </si>
  <si>
    <t>Dobava in ročno vgrajevanje betona C12/15 v kanal, nakladanje in odvoz izkopanega  materiala III-IV ktg.zaradi vgradnje betona in razlika med vgraditvijo betona in zasipom z utrditvijo</t>
  </si>
  <si>
    <t>Dobava in montaža 8m lesenega droga v zemljišču III-IV kategorije, razkužitev jame, bandažiranje spodnjega dela z antiseptičnim trakom, montaža zaščitne kape na zg. delu droga</t>
  </si>
  <si>
    <t>Montaža nosilca, vpenjanje kabla, pritrditev in zaščita kabla ob drogu</t>
  </si>
  <si>
    <t>Montaža nosilca, vpenjanje kabla</t>
  </si>
  <si>
    <t xml:space="preserve">Rušitev obstoječega droga oz. oporišča, nakladanje in odvoz materiala, čiščenje terena </t>
  </si>
  <si>
    <t>Niveletna prilagoditev pokrova kabelskega jaška</t>
  </si>
  <si>
    <t>Rušitev obstoječe kabelske omare na betonskem stebričku</t>
  </si>
  <si>
    <t>Dobava in montaža INOX kabelske omarice PRIMA 120 na betonskem stebričku</t>
  </si>
  <si>
    <t>Dobava in montaža INOX kabelske omarice PRIMA 120 na drog</t>
  </si>
  <si>
    <t>Dobava in montaža križne sponke na FeZN trak s spajanjem P/F vodnika 16mm2 vključno s kablom</t>
  </si>
  <si>
    <t>Uvlečenje predvleke in koaksialnega kabla v plastično kabelsko kanalizacijo</t>
  </si>
  <si>
    <t>Uvlačenje obstoječih zemeljskih kablov v predvideno omaro</t>
  </si>
  <si>
    <t>Obešanje koaksialnega kabla (RG-11 zračni) po drogovih</t>
  </si>
  <si>
    <t>Spojka QR540</t>
  </si>
  <si>
    <t>Spojka RG11</t>
  </si>
  <si>
    <t>Meritve položenega kabla (QR540,RG11)</t>
  </si>
  <si>
    <t>Demontaža opreme v omarici</t>
  </si>
  <si>
    <t>Demontaža oz. odklop obstoječega kabla</t>
  </si>
  <si>
    <t>Izdelava  PVC 1x fi110 + AC 2xfi32 cevne kabelske kanalizacije, izkop v zemljišču III./IV.Ktg. na globini 0,8m nad temenom cevi, polaganje cevi PVC fi 110mm + AC 2xfi32, zasip cevi s peskom 0-4mm, ostali zasip po slojih z utrjevanjem trase, odvoz materiala</t>
  </si>
  <si>
    <t>Izdelava  PVC 1x fi110 + AC 1xfi32 cevne kabelske kanalizacije, izkop v zemljišču III./IV.Ktg. na globini 0,8m nad temenom cevi, polaganje cevi PVC fi 110mm + AC 1xfi32, zasip cevi s peskom 0-4mm, ostali zasip po slojih z utrjevanjem trase, odvoz materiala</t>
  </si>
  <si>
    <t>Izdelava  AC 1xfi32 cevne kabelske kanalizacije, izkop v zemljišču III./IV.Ktg. na globini 0,8m nad temenom cevi, polaganje cevi AC 1xfi32, zasip cevi s peskom 0-4mm, ostali zasip po slojih z utrjevanjem trase, odvoz materiala</t>
  </si>
  <si>
    <t>Opomba:</t>
  </si>
  <si>
    <t>v kolikor v posameznih postavkah popisa del ni natančno definirano se smatra, da Izvajalec v postavkah v cenah na enoto vkalkulira stroške začasnih, stalnih uradnih deponij (to pomeni, da je v postavkah vključeno nakladanje, odvoz, predaja in plačilo takse zbiralcu gradbenih odpadkov oz. izvajalcu obdelave gradbenih odpadkov, dostavo evidenčnih listov za odpadke ter izdelava elaborata za preprečevanje in zmajševanje emisije delcev iz gradbišča skladno z Uredbo o preprečevanju in zmanjševanju emisije delcev iz gradbišč (Uradni list RS, št. 21/11)). Navodilo velja za vse zavihke.</t>
  </si>
  <si>
    <t>VODOVOD - ETAPA 1</t>
  </si>
  <si>
    <t>5.2 etapa</t>
  </si>
  <si>
    <t>5.1 etapa</t>
  </si>
  <si>
    <t>4.etapa</t>
  </si>
  <si>
    <t>3.etapa</t>
  </si>
  <si>
    <t>2.etapa</t>
  </si>
  <si>
    <t>1.etapa</t>
  </si>
  <si>
    <t>vse etape skupaj</t>
  </si>
  <si>
    <t xml:space="preserve">Tuje storitve </t>
  </si>
  <si>
    <t>0</t>
  </si>
  <si>
    <t>cena/enoto</t>
  </si>
  <si>
    <t>etapa</t>
  </si>
  <si>
    <t>2. etapa</t>
  </si>
  <si>
    <t>4. etapa</t>
  </si>
  <si>
    <t>5.1. etapa</t>
  </si>
  <si>
    <t>5.2. etapa</t>
  </si>
  <si>
    <t>5.1.</t>
  </si>
  <si>
    <t>5.2.</t>
  </si>
  <si>
    <t>REKAPITULACIJA GLAVNE TRASE</t>
  </si>
  <si>
    <t xml:space="preserve">REKAPITULACIJA </t>
  </si>
  <si>
    <t>vodovod</t>
  </si>
  <si>
    <t>EE</t>
  </si>
  <si>
    <t>CR</t>
  </si>
  <si>
    <t>TK</t>
  </si>
  <si>
    <t>Nadzor upravljalca TK</t>
  </si>
  <si>
    <t>CATV</t>
  </si>
  <si>
    <t>5.1.etapa</t>
  </si>
  <si>
    <t>most 2</t>
  </si>
  <si>
    <t>PREDRAČUN Z REKAPITULACIJO STROŠKOV</t>
  </si>
  <si>
    <t>5.1. ETAPA od km 9+600 do km 10+900</t>
  </si>
  <si>
    <t>VGU</t>
  </si>
  <si>
    <t>5.2.etapa</t>
  </si>
  <si>
    <t>PRIPRAVLJALNA DELA IN TUJE STORITVE SKUPAJ</t>
  </si>
  <si>
    <t>PRIPRAVLJALNA DELA IN TUJE STORITVE</t>
  </si>
  <si>
    <t>ODVODNJAVANJE SKUPAJ</t>
  </si>
  <si>
    <t>GRADBENA IN OBRTNIŠKA DELA SKUPAJ</t>
  </si>
  <si>
    <t>VERTIKALNA SIGNALIZACIJA SKUPAJ</t>
  </si>
  <si>
    <t>HORIZONTALNA SIGNALIZACIJA SKUPAJ</t>
  </si>
  <si>
    <t>OPREMA ZA VODENJE PROMETA SKUPAJ</t>
  </si>
  <si>
    <t>5.2. ETAPA</t>
  </si>
  <si>
    <t>PROJEKTANTSKI POPIS DEL</t>
  </si>
  <si>
    <t>FK</t>
  </si>
  <si>
    <t>PROJEKTANTSKI PREDRAČUN DEL</t>
  </si>
  <si>
    <t>POPIS DEL IN PREDIZMERE
ETAPA 5</t>
  </si>
  <si>
    <t>cesta</t>
  </si>
  <si>
    <t>kolesarska steza</t>
  </si>
  <si>
    <t xml:space="preserve">Nadzor upravljalca </t>
  </si>
  <si>
    <t>Izdelava projektne dokumentacije za vzdrževanje in obratovanje,  vsa dela, 6 izvodov</t>
  </si>
  <si>
    <t>Izdelava projektne dokumentacije za projekt izvedenih del, vsa dela, 6 izvodov</t>
  </si>
  <si>
    <t>- križanje SN-1</t>
  </si>
  <si>
    <t>- napajanje CR Veščica</t>
  </si>
  <si>
    <t>Pripravljalna dela in tuje storitve</t>
  </si>
  <si>
    <t>REKAPITULACIJA, kolesarska steza</t>
  </si>
  <si>
    <t>REKAPITULACIJA, bus</t>
  </si>
  <si>
    <t>REKAPITULACIJA, most 1</t>
  </si>
  <si>
    <t>REKAPITULACIJA, most 2</t>
  </si>
  <si>
    <t>bus</t>
  </si>
  <si>
    <t>most 1</t>
  </si>
  <si>
    <r>
      <t>Dobava in montaža ventila z navojnim priključkom-zasun-EV, DN40 (1</t>
    </r>
    <r>
      <rPr>
        <vertAlign val="superscript"/>
        <sz val="10"/>
        <rFont val="Arial"/>
        <family val="2"/>
        <charset val="238"/>
      </rPr>
      <t>1</t>
    </r>
    <r>
      <rPr>
        <sz val="10"/>
        <rFont val="Arial"/>
        <family val="2"/>
        <charset val="238"/>
      </rPr>
      <t>/</t>
    </r>
    <r>
      <rPr>
        <vertAlign val="subscript"/>
        <sz val="10"/>
        <rFont val="Arial"/>
        <family val="2"/>
        <charset val="238"/>
      </rPr>
      <t>2</t>
    </r>
    <r>
      <rPr>
        <sz val="10"/>
        <rFont val="Arial"/>
        <family val="2"/>
        <charset val="238"/>
      </rPr>
      <t>'').</t>
    </r>
  </si>
  <si>
    <t>Dobava in montaža ventila z navojnim priključkom-zasun-EV, DN50 (2'').</t>
  </si>
  <si>
    <t>3.ETAPA</t>
  </si>
  <si>
    <t>- križanje NN-2</t>
  </si>
  <si>
    <t>- križanje NN-3</t>
  </si>
  <si>
    <t>- križanje NN-8</t>
  </si>
  <si>
    <t>- križanje NN-11</t>
  </si>
  <si>
    <t>- križanje NN-12</t>
  </si>
  <si>
    <t>- križanje NN-13</t>
  </si>
  <si>
    <t>- križanje NN-16</t>
  </si>
  <si>
    <t>- križanje NN-17</t>
  </si>
  <si>
    <t>- prestavitev črpališče ULEN K2, J27</t>
  </si>
  <si>
    <t>- prestavitev črpališče Vukčkič K2,7, J6</t>
  </si>
  <si>
    <t>- napajanje CR Rankovci</t>
  </si>
  <si>
    <t>POPIS DEL IN PREDIZMERE
ETAPA 3</t>
  </si>
  <si>
    <t>1.a</t>
  </si>
  <si>
    <t>1.b</t>
  </si>
  <si>
    <t>Izdelava elaborata začasne prometne ureditve za čas izvajanja del vključno s pridobitvijo odločbe o zapori ceste. Elaborat mora upoštevati vse faze pri izvedbi projekta in mora obsegati kompletno začasno prometno ureditev za možnost izvedbe vseh del po tem razpisu (cesta, kolesarska steza, bus, most, vodovod, FK, CR, VGU, EE, TK, CATV, ...)</t>
  </si>
  <si>
    <t>Nepredvidena dela 10%</t>
  </si>
  <si>
    <t>SKUPAJ z nepredvidenimi deli</t>
  </si>
  <si>
    <t>0. PRIPRAVLJALNA DELA IN TUJE STORITVE SKUPAJ</t>
  </si>
  <si>
    <r>
      <t xml:space="preserve">Opomba:
</t>
    </r>
    <r>
      <rPr>
        <i/>
        <sz val="10"/>
        <color indexed="10"/>
        <rFont val="Arial"/>
        <family val="2"/>
        <charset val="238"/>
      </rPr>
      <t>Zajema projektantski nadzor za vsa razpisana dela! Ponudbena cena se ne spreminja, obračun po dejanskih stroških!</t>
    </r>
  </si>
  <si>
    <r>
      <rPr>
        <i/>
        <sz val="10"/>
        <rFont val="Arial"/>
        <family val="2"/>
        <charset val="238"/>
      </rPr>
      <t>Opomba:</t>
    </r>
    <r>
      <rPr>
        <i/>
        <sz val="10"/>
        <color indexed="10"/>
        <rFont val="Arial"/>
        <family val="2"/>
        <charset val="238"/>
      </rPr>
      <t xml:space="preserve">
Zajema kompletne stroške postavitve zapore, vzdrževanja in odstranitve zapore! Ponudbena cena se ne spreminja, obračun po dejanskih stroških po potrjenem ceniku koncesionarja in potrditvi s strani nadzora! Skupna vrednost zapore se ne poveča v primeru podaljšanja roka po krivdi Izvajalca !</t>
    </r>
  </si>
  <si>
    <t>11 kos</t>
  </si>
  <si>
    <t>Ročno napenjanje samonosnega kabelskega snopa (polje)</t>
  </si>
  <si>
    <r>
      <rPr>
        <sz val="10"/>
        <rFont val="Arial CE"/>
        <charset val="238"/>
      </rPr>
      <t>Opomba:</t>
    </r>
    <r>
      <rPr>
        <sz val="10"/>
        <color indexed="10"/>
        <rFont val="Arial CE"/>
        <family val="2"/>
        <charset val="238"/>
      </rPr>
      <t xml:space="preserve">
Zajema stroške notranje kontrole kvalitete kakovosti skladno z zahtevanimi pregledi po predpisih ter s podajo zaključnih poročil za vsa razpisana dela (zemeljska dela, asfalterska dela, betonerska dela).</t>
    </r>
  </si>
  <si>
    <t xml:space="preserve">Rekonstrukcija regionalne ceste R2-441/1298 Murska Sobota - Gederovci (Rankovci) od km 3,650 do km 10,900 </t>
  </si>
  <si>
    <t>Izdelava obrabne in zaporne plasti bituminizirane zmesi SMA 11 PmB 45/80-65 A1/A2
Z2 v debelini 4 cm</t>
  </si>
  <si>
    <t>Izdelava obrabne in zaporne plasti drobirja z bitumenskim mastiksom DBM 11s iz zmesi zrn iz silikatnih kamenin in polimernega bitumna v debelini 4,0 cm  oz. SMA 11 PmB 45/80-65 A3 (Z2) 4 cm</t>
  </si>
  <si>
    <t>Izdelava obrabne in zaporne plasti bitumenskega betona BB 8ks iz zmesi zrn peska iz karbonatnih kamnin, drobirja iz silikatnih kamnin in cestogradbenega bitumna v debelini 30 mm oz. AC 8 surf B50/70 A3 (Z3/Z4) 3 cm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</si>
</sst>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S_I_T_-;\-* #,##0.00\ _S_I_T_-;_-* &quot;-&quot;??\ _S_I_T_-;_-@_-"/>
    <numFmt numFmtId="165" formatCode="#,##0.0"/>
    <numFmt numFmtId="166" formatCode="#,##0.00\ [$€-1]"/>
    <numFmt numFmtId="167" formatCode="#,##0.00\ _S_I_T"/>
    <numFmt numFmtId="168" formatCode="0.0%"/>
  </numFmts>
  <fonts count="88">
    <font>
      <sz val="10"/>
      <name val="Arial"/>
      <charset val="238"/>
    </font>
    <font>
      <b/>
      <sz val="10"/>
      <name val="Arial"/>
      <family val="2"/>
      <charset val="238"/>
    </font>
    <font>
      <i/>
      <sz val="10"/>
      <name val="Arial"/>
      <family val="2"/>
      <charset val="238"/>
    </font>
    <font>
      <sz val="10"/>
      <name val="Arial"/>
      <family val="2"/>
      <charset val="238"/>
    </font>
    <font>
      <b/>
      <sz val="10"/>
      <name val="Arial CE"/>
      <family val="2"/>
      <charset val="238"/>
    </font>
    <font>
      <sz val="10"/>
      <name val="Arial CE"/>
      <family val="2"/>
      <charset val="238"/>
    </font>
    <font>
      <b/>
      <sz val="12"/>
      <name val="Arial CE"/>
      <family val="2"/>
      <charset val="238"/>
    </font>
    <font>
      <b/>
      <sz val="10"/>
      <color indexed="10"/>
      <name val="Arial CE"/>
      <family val="2"/>
      <charset val="238"/>
    </font>
    <font>
      <b/>
      <sz val="10"/>
      <name val="Arial CE"/>
      <charset val="238"/>
    </font>
    <font>
      <b/>
      <i/>
      <sz val="10"/>
      <name val="Arial CE"/>
      <charset val="238"/>
    </font>
    <font>
      <b/>
      <sz val="12"/>
      <name val="Arial CE"/>
      <charset val="238"/>
    </font>
    <font>
      <b/>
      <sz val="9"/>
      <name val="Arial CE"/>
      <family val="2"/>
      <charset val="238"/>
    </font>
    <font>
      <sz val="9"/>
      <name val="Arial CE"/>
      <family val="2"/>
      <charset val="238"/>
    </font>
    <font>
      <sz val="9"/>
      <name val="Arial CE"/>
      <charset val="238"/>
    </font>
    <font>
      <vertAlign val="superscript"/>
      <sz val="10"/>
      <name val="Arial CE"/>
      <charset val="238"/>
    </font>
    <font>
      <sz val="10"/>
      <color indexed="10"/>
      <name val="Arial CE"/>
      <family val="2"/>
      <charset val="238"/>
    </font>
    <font>
      <sz val="10"/>
      <color indexed="10"/>
      <name val="Arial"/>
      <family val="2"/>
      <charset val="238"/>
    </font>
    <font>
      <sz val="10"/>
      <name val="Arial"/>
      <family val="2"/>
    </font>
    <font>
      <sz val="10"/>
      <color indexed="10"/>
      <name val="Arial"/>
      <family val="2"/>
    </font>
    <font>
      <sz val="12"/>
      <name val="Times New Roman"/>
      <family val="1"/>
    </font>
    <font>
      <b/>
      <sz val="10"/>
      <color indexed="10"/>
      <name val="Arial"/>
      <family val="2"/>
    </font>
    <font>
      <sz val="10"/>
      <name val="Arial"/>
      <family val="2"/>
      <charset val="238"/>
    </font>
    <font>
      <b/>
      <sz val="10"/>
      <name val="Arial"/>
      <family val="2"/>
      <charset val="238"/>
    </font>
    <font>
      <b/>
      <i/>
      <sz val="9"/>
      <name val="Arial CE"/>
      <family val="2"/>
      <charset val="238"/>
    </font>
    <font>
      <i/>
      <sz val="10"/>
      <name val="Arial CE"/>
      <family val="2"/>
      <charset val="238"/>
    </font>
    <font>
      <i/>
      <sz val="9"/>
      <name val="Arial CE"/>
      <family val="2"/>
      <charset val="238"/>
    </font>
    <font>
      <sz val="8"/>
      <name val="Arial"/>
      <family val="2"/>
      <charset val="238"/>
    </font>
    <font>
      <sz val="9"/>
      <name val="Arial"/>
      <family val="2"/>
      <charset val="238"/>
    </font>
    <font>
      <sz val="12"/>
      <color indexed="10"/>
      <name val="Times New Roman"/>
      <family val="1"/>
    </font>
    <font>
      <i/>
      <sz val="9"/>
      <name val="Arial CE"/>
      <charset val="238"/>
    </font>
    <font>
      <sz val="10"/>
      <color indexed="10"/>
      <name val="Arial CE"/>
      <family val="2"/>
      <charset val="238"/>
    </font>
    <font>
      <b/>
      <sz val="10"/>
      <name val="Arial"/>
      <family val="2"/>
    </font>
    <font>
      <u/>
      <sz val="10"/>
      <name val="Arial"/>
      <family val="2"/>
    </font>
    <font>
      <sz val="10"/>
      <name val="Calibri"/>
      <family val="2"/>
      <charset val="238"/>
    </font>
    <font>
      <sz val="11"/>
      <name val="Arial"/>
      <family val="2"/>
      <charset val="238"/>
    </font>
    <font>
      <sz val="12"/>
      <name val="Arial"/>
      <family val="2"/>
      <charset val="238"/>
    </font>
    <font>
      <b/>
      <sz val="14"/>
      <name val="Arial"/>
      <family val="2"/>
      <charset val="238"/>
    </font>
    <font>
      <b/>
      <sz val="12"/>
      <name val="Arial"/>
      <family val="2"/>
      <charset val="238"/>
    </font>
    <font>
      <b/>
      <sz val="8"/>
      <name val="Arial"/>
      <family val="2"/>
      <charset val="238"/>
    </font>
    <font>
      <i/>
      <sz val="11"/>
      <name val="Arial"/>
      <family val="2"/>
      <charset val="238"/>
    </font>
    <font>
      <b/>
      <sz val="11"/>
      <name val="Arial"/>
      <family val="2"/>
      <charset val="238"/>
    </font>
    <font>
      <sz val="11"/>
      <name val="Arial"/>
      <family val="2"/>
    </font>
    <font>
      <sz val="12"/>
      <name val="Arial"/>
      <family val="2"/>
    </font>
    <font>
      <sz val="11"/>
      <name val="Times New Roman"/>
      <family val="1"/>
      <charset val="238"/>
    </font>
    <font>
      <sz val="11"/>
      <color indexed="8"/>
      <name val="Times New Roman"/>
      <family val="1"/>
      <charset val="238"/>
    </font>
    <font>
      <sz val="11"/>
      <name val="Times New Roman CE"/>
      <family val="1"/>
      <charset val="238"/>
    </font>
    <font>
      <vertAlign val="superscript"/>
      <sz val="10"/>
      <name val="Arial"/>
      <family val="2"/>
      <charset val="238"/>
    </font>
    <font>
      <sz val="11"/>
      <color indexed="17"/>
      <name val="Arial"/>
      <family val="2"/>
      <charset val="238"/>
    </font>
    <font>
      <b/>
      <sz val="11"/>
      <color indexed="12"/>
      <name val="Arial"/>
      <family val="2"/>
      <charset val="238"/>
    </font>
    <font>
      <sz val="10"/>
      <color indexed="9"/>
      <name val="Arial"/>
      <family val="2"/>
      <charset val="238"/>
    </font>
    <font>
      <sz val="10"/>
      <color indexed="9"/>
      <name val="Arial CE"/>
      <family val="2"/>
      <charset val="238"/>
    </font>
    <font>
      <sz val="10"/>
      <color indexed="17"/>
      <name val="Arial"/>
      <family val="2"/>
      <charset val="238"/>
    </font>
    <font>
      <vertAlign val="superscript"/>
      <sz val="10"/>
      <name val="Arial CE"/>
      <family val="2"/>
      <charset val="238"/>
    </font>
    <font>
      <vertAlign val="superscript"/>
      <sz val="11"/>
      <name val="Arial"/>
      <family val="2"/>
      <charset val="238"/>
    </font>
    <font>
      <sz val="10"/>
      <name val="Arial Narrow CE"/>
      <family val="2"/>
      <charset val="238"/>
    </font>
    <font>
      <sz val="10"/>
      <name val="Arial"/>
      <family val="2"/>
      <charset val="238"/>
    </font>
    <font>
      <sz val="10"/>
      <color indexed="8"/>
      <name val="Arial"/>
      <family val="2"/>
      <charset val="238"/>
    </font>
    <font>
      <b/>
      <i/>
      <sz val="11"/>
      <name val="Arial"/>
      <family val="2"/>
      <charset val="238"/>
    </font>
    <font>
      <b/>
      <i/>
      <sz val="10"/>
      <name val="Arial"/>
      <family val="2"/>
      <charset val="238"/>
    </font>
    <font>
      <vertAlign val="subscript"/>
      <sz val="10"/>
      <name val="Arial"/>
      <family val="2"/>
      <charset val="238"/>
    </font>
    <font>
      <sz val="11"/>
      <name val="Arial CE"/>
      <family val="2"/>
      <charset val="238"/>
    </font>
    <font>
      <sz val="12"/>
      <name val="Arial CE"/>
      <family val="2"/>
      <charset val="238"/>
    </font>
    <font>
      <sz val="10"/>
      <name val="Arial CE"/>
      <charset val="238"/>
    </font>
    <font>
      <b/>
      <sz val="14"/>
      <name val="Arial CE"/>
      <charset val="238"/>
    </font>
    <font>
      <sz val="14"/>
      <name val="Arial CE"/>
      <family val="2"/>
      <charset val="238"/>
    </font>
    <font>
      <sz val="14"/>
      <color indexed="10"/>
      <name val="Arial"/>
      <family val="2"/>
      <charset val="238"/>
    </font>
    <font>
      <i/>
      <sz val="10"/>
      <name val="Arial"/>
      <family val="2"/>
      <charset val="238"/>
    </font>
    <font>
      <i/>
      <sz val="12"/>
      <name val="Arial CE"/>
      <family val="2"/>
      <charset val="238"/>
    </font>
    <font>
      <i/>
      <sz val="12"/>
      <name val="Arial"/>
      <family val="2"/>
      <charset val="238"/>
    </font>
    <font>
      <i/>
      <sz val="10"/>
      <color indexed="10"/>
      <name val="Arial"/>
      <family val="2"/>
      <charset val="238"/>
    </font>
    <font>
      <i/>
      <sz val="12"/>
      <name val="Times New Roman"/>
      <family val="1"/>
    </font>
    <font>
      <b/>
      <i/>
      <sz val="10"/>
      <name val="Arial CE"/>
      <family val="2"/>
      <charset val="238"/>
    </font>
    <font>
      <sz val="10"/>
      <color rgb="FFFF0000"/>
      <name val="Arial CE"/>
      <family val="2"/>
      <charset val="238"/>
    </font>
    <font>
      <sz val="10"/>
      <color rgb="FFFF0000"/>
      <name val="Arial"/>
      <family val="2"/>
      <charset val="238"/>
    </font>
    <font>
      <sz val="10"/>
      <color rgb="FFFF0000"/>
      <name val="Arial"/>
      <family val="2"/>
    </font>
    <font>
      <b/>
      <sz val="10"/>
      <color rgb="FFFF0000"/>
      <name val="Arial CE"/>
      <family val="2"/>
      <charset val="238"/>
    </font>
    <font>
      <sz val="10"/>
      <color theme="0"/>
      <name val="Arial"/>
      <family val="2"/>
      <charset val="238"/>
    </font>
    <font>
      <b/>
      <sz val="10"/>
      <color theme="0"/>
      <name val="Arial"/>
      <family val="2"/>
      <charset val="238"/>
    </font>
    <font>
      <sz val="11"/>
      <color rgb="FFFF0000"/>
      <name val="Arial"/>
      <family val="2"/>
      <charset val="238"/>
    </font>
    <font>
      <b/>
      <sz val="10"/>
      <color rgb="FFFF0000"/>
      <name val="Arial"/>
      <family val="2"/>
      <charset val="238"/>
    </font>
    <font>
      <sz val="12"/>
      <color rgb="FFFF0000"/>
      <name val="Times New Roman"/>
      <family val="1"/>
    </font>
    <font>
      <sz val="10"/>
      <color theme="1"/>
      <name val="Arial"/>
      <family val="2"/>
      <charset val="238"/>
    </font>
    <font>
      <i/>
      <sz val="10"/>
      <color rgb="FFFF0000"/>
      <name val="Arial"/>
      <family val="2"/>
      <charset val="238"/>
    </font>
    <font>
      <sz val="10"/>
      <color rgb="FFFF0000"/>
      <name val="Arial CE"/>
      <charset val="238"/>
    </font>
    <font>
      <sz val="8"/>
      <color rgb="FF00B050"/>
      <name val="Arial"/>
      <family val="2"/>
      <charset val="238"/>
    </font>
    <font>
      <sz val="8"/>
      <color rgb="FF00B050"/>
      <name val="Arial CE"/>
      <family val="2"/>
      <charset val="238"/>
    </font>
    <font>
      <b/>
      <sz val="8"/>
      <color rgb="FF00B050"/>
      <name val="Arial"/>
      <family val="2"/>
      <charset val="238"/>
    </font>
    <font>
      <sz val="10"/>
      <color rgb="FF0070C0"/>
      <name val="Arial CE"/>
      <family val="2"/>
      <charset val="238"/>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indexed="34"/>
      </patternFill>
    </fill>
    <fill>
      <patternFill patternType="solid">
        <fgColor theme="0"/>
        <bgColor indexed="31"/>
      </patternFill>
    </fill>
  </fills>
  <borders count="127">
    <border>
      <left/>
      <right/>
      <top/>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double">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right style="thin">
        <color indexed="8"/>
      </right>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8"/>
      </left>
      <right style="thin">
        <color indexed="8"/>
      </right>
      <top style="medium">
        <color indexed="8"/>
      </top>
      <bottom style="medium">
        <color indexed="8"/>
      </bottom>
      <diagonal/>
    </border>
    <border>
      <left style="medium">
        <color indexed="64"/>
      </left>
      <right style="medium">
        <color indexed="64"/>
      </right>
      <top style="medium">
        <color indexed="64"/>
      </top>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style="medium">
        <color indexed="8"/>
      </top>
      <bottom style="medium">
        <color indexed="8"/>
      </bottom>
      <diagonal/>
    </border>
    <border>
      <left/>
      <right style="medium">
        <color indexed="64"/>
      </right>
      <top style="medium">
        <color indexed="64"/>
      </top>
      <bottom/>
      <diagonal/>
    </border>
    <border>
      <left style="thin">
        <color indexed="8"/>
      </left>
      <right style="thin">
        <color indexed="8"/>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8"/>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8"/>
      </left>
      <right style="medium">
        <color indexed="8"/>
      </right>
      <top style="medium">
        <color indexed="8"/>
      </top>
      <bottom/>
      <diagonal/>
    </border>
  </borders>
  <cellStyleXfs count="12">
    <xf numFmtId="0" fontId="0" fillId="0" borderId="0" applyFont="0" applyBorder="0"/>
    <xf numFmtId="0" fontId="55" fillId="0" borderId="0"/>
    <xf numFmtId="0" fontId="62"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56" fillId="0" borderId="0"/>
    <xf numFmtId="164" fontId="3" fillId="0" borderId="0" applyFont="0" applyFill="0" applyBorder="0" applyAlignment="0" applyProtection="0"/>
  </cellStyleXfs>
  <cellXfs count="1933">
    <xf numFmtId="0" fontId="0" fillId="0" borderId="0" xfId="0"/>
    <xf numFmtId="0" fontId="5" fillId="0" borderId="0" xfId="0" applyFont="1"/>
    <xf numFmtId="0" fontId="5" fillId="0" borderId="0" xfId="0" applyFont="1" applyAlignment="1">
      <alignment vertical="justify"/>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xf numFmtId="0" fontId="4" fillId="0" borderId="1" xfId="0" applyFont="1" applyFill="1" applyBorder="1" applyAlignment="1">
      <alignment horizontal="center"/>
    </xf>
    <xf numFmtId="0" fontId="6" fillId="0" borderId="2" xfId="0" applyFont="1" applyFill="1" applyBorder="1" applyAlignment="1">
      <alignment horizontal="left"/>
    </xf>
    <xf numFmtId="0" fontId="4" fillId="0" borderId="3" xfId="0" applyFont="1" applyFill="1" applyBorder="1" applyAlignment="1">
      <alignment horizontal="center"/>
    </xf>
    <xf numFmtId="0" fontId="6" fillId="0" borderId="4" xfId="0" applyFont="1" applyFill="1" applyBorder="1" applyAlignment="1">
      <alignment horizontal="left"/>
    </xf>
    <xf numFmtId="49" fontId="4" fillId="0" borderId="2" xfId="0" applyNumberFormat="1" applyFont="1" applyFill="1" applyBorder="1" applyAlignment="1">
      <alignment horizontal="left"/>
    </xf>
    <xf numFmtId="0" fontId="5" fillId="0" borderId="3" xfId="0" applyFont="1" applyFill="1" applyBorder="1" applyAlignment="1">
      <alignment horizontal="center"/>
    </xf>
    <xf numFmtId="49" fontId="5" fillId="0" borderId="4" xfId="0" applyNumberFormat="1" applyFont="1" applyFill="1" applyBorder="1" applyAlignment="1">
      <alignment horizontal="left"/>
    </xf>
    <xf numFmtId="0" fontId="5" fillId="0" borderId="1" xfId="0" applyFont="1" applyFill="1" applyBorder="1" applyAlignment="1">
      <alignment horizontal="center"/>
    </xf>
    <xf numFmtId="49" fontId="5" fillId="0" borderId="2" xfId="0" applyNumberFormat="1" applyFont="1" applyFill="1" applyBorder="1" applyAlignment="1">
      <alignment horizontal="left"/>
    </xf>
    <xf numFmtId="0" fontId="5" fillId="0" borderId="5" xfId="0" applyFont="1" applyFill="1" applyBorder="1" applyAlignment="1">
      <alignment horizontal="center"/>
    </xf>
    <xf numFmtId="49" fontId="5" fillId="0" borderId="6" xfId="11" applyNumberFormat="1" applyFont="1" applyFill="1" applyBorder="1" applyAlignment="1">
      <alignment horizontal="left"/>
    </xf>
    <xf numFmtId="0" fontId="5" fillId="0" borderId="7" xfId="0" applyFont="1" applyBorder="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2" xfId="0" applyFont="1" applyBorder="1" applyAlignment="1">
      <alignment horizontal="left" vertical="center"/>
    </xf>
    <xf numFmtId="49" fontId="5" fillId="0" borderId="4" xfId="0" applyNumberFormat="1" applyFont="1" applyBorder="1" applyAlignment="1">
      <alignment horizontal="left" vertical="center"/>
    </xf>
    <xf numFmtId="49" fontId="5" fillId="0" borderId="2" xfId="0" applyNumberFormat="1" applyFont="1" applyBorder="1" applyAlignment="1">
      <alignment horizontal="left" vertical="center"/>
    </xf>
    <xf numFmtId="0" fontId="5" fillId="0" borderId="5" xfId="0" applyFont="1" applyBorder="1" applyAlignment="1">
      <alignment horizontal="center" vertical="center"/>
    </xf>
    <xf numFmtId="49" fontId="5" fillId="0" borderId="6" xfId="0" applyNumberFormat="1" applyFont="1" applyBorder="1" applyAlignment="1">
      <alignment horizontal="left" vertical="center"/>
    </xf>
    <xf numFmtId="0" fontId="5" fillId="0" borderId="8" xfId="0" applyFont="1" applyBorder="1" applyAlignment="1">
      <alignment horizontal="center" vertical="center"/>
    </xf>
    <xf numFmtId="49" fontId="5" fillId="0" borderId="7" xfId="0" applyNumberFormat="1" applyFont="1" applyBorder="1" applyAlignment="1">
      <alignment horizontal="left" vertical="center"/>
    </xf>
    <xf numFmtId="0" fontId="5" fillId="0" borderId="2" xfId="0" applyFont="1" applyBorder="1" applyAlignment="1">
      <alignment horizontal="left" vertical="center"/>
    </xf>
    <xf numFmtId="0" fontId="6" fillId="0" borderId="0" xfId="0" applyFont="1"/>
    <xf numFmtId="0" fontId="10" fillId="0" borderId="0" xfId="0" applyFont="1"/>
    <xf numFmtId="0" fontId="12" fillId="0" borderId="0" xfId="9" applyFont="1" applyBorder="1"/>
    <xf numFmtId="0" fontId="0" fillId="0" borderId="0" xfId="0" applyBorder="1"/>
    <xf numFmtId="0" fontId="0" fillId="0" borderId="9" xfId="0" applyBorder="1"/>
    <xf numFmtId="0" fontId="12" fillId="0" borderId="9" xfId="9" applyFont="1" applyBorder="1"/>
    <xf numFmtId="0" fontId="12" fillId="0" borderId="10" xfId="9" applyNumberFormat="1" applyFont="1" applyBorder="1" applyAlignment="1">
      <alignment horizontal="center"/>
    </xf>
    <xf numFmtId="0" fontId="12" fillId="0" borderId="11" xfId="9" applyFont="1" applyBorder="1" applyAlignment="1">
      <alignment horizontal="center"/>
    </xf>
    <xf numFmtId="4" fontId="0" fillId="0" borderId="0" xfId="0" applyNumberFormat="1"/>
    <xf numFmtId="4" fontId="0" fillId="0" borderId="11" xfId="0" applyNumberFormat="1" applyBorder="1"/>
    <xf numFmtId="4" fontId="0" fillId="0" borderId="0" xfId="0" applyNumberFormat="1" applyBorder="1"/>
    <xf numFmtId="4" fontId="0" fillId="0" borderId="9" xfId="0" applyNumberFormat="1" applyBorder="1"/>
    <xf numFmtId="4" fontId="5" fillId="0" borderId="0" xfId="0" applyNumberFormat="1" applyFont="1"/>
    <xf numFmtId="0" fontId="5" fillId="0" borderId="0" xfId="0" applyFont="1" applyBorder="1"/>
    <xf numFmtId="49" fontId="9" fillId="0" borderId="7" xfId="0" applyNumberFormat="1" applyFont="1" applyBorder="1" applyAlignment="1">
      <alignment horizontal="justify"/>
    </xf>
    <xf numFmtId="0" fontId="8" fillId="0" borderId="7" xfId="0" applyFont="1" applyBorder="1" applyAlignment="1">
      <alignment horizontal="justify"/>
    </xf>
    <xf numFmtId="49" fontId="5" fillId="0" borderId="4" xfId="0" applyNumberFormat="1" applyFont="1" applyBorder="1" applyAlignment="1">
      <alignment horizontal="justify"/>
    </xf>
    <xf numFmtId="49" fontId="5" fillId="0" borderId="2" xfId="0" applyNumberFormat="1" applyFont="1" applyBorder="1" applyAlignment="1">
      <alignment horizontal="justify"/>
    </xf>
    <xf numFmtId="49" fontId="5" fillId="0" borderId="6" xfId="0" applyNumberFormat="1" applyFont="1" applyBorder="1" applyAlignment="1">
      <alignment horizontal="justify"/>
    </xf>
    <xf numFmtId="0" fontId="5" fillId="0" borderId="2" xfId="0" applyFont="1" applyBorder="1" applyAlignment="1">
      <alignment horizontal="justify"/>
    </xf>
    <xf numFmtId="0" fontId="6" fillId="0" borderId="2" xfId="0" applyFont="1" applyFill="1" applyBorder="1" applyAlignment="1">
      <alignment horizontal="justify"/>
    </xf>
    <xf numFmtId="0" fontId="6" fillId="0" borderId="4" xfId="0" applyFont="1" applyFill="1" applyBorder="1" applyAlignment="1">
      <alignment horizontal="justify"/>
    </xf>
    <xf numFmtId="0" fontId="4" fillId="0" borderId="2" xfId="0" applyFont="1" applyFill="1" applyBorder="1" applyAlignment="1">
      <alignment horizontal="justify"/>
    </xf>
    <xf numFmtId="49" fontId="5" fillId="0" borderId="4" xfId="0" applyNumberFormat="1" applyFont="1" applyFill="1" applyBorder="1" applyAlignment="1">
      <alignment horizontal="justify"/>
    </xf>
    <xf numFmtId="49" fontId="5" fillId="0" borderId="2" xfId="0" applyNumberFormat="1" applyFont="1" applyFill="1" applyBorder="1" applyAlignment="1">
      <alignment horizontal="justify"/>
    </xf>
    <xf numFmtId="49" fontId="5" fillId="0" borderId="6" xfId="0" applyNumberFormat="1" applyFont="1" applyFill="1" applyBorder="1" applyAlignment="1">
      <alignment horizontal="justify"/>
    </xf>
    <xf numFmtId="0" fontId="7" fillId="0" borderId="2" xfId="0" applyFont="1" applyBorder="1" applyAlignment="1">
      <alignment horizontal="justify"/>
    </xf>
    <xf numFmtId="0" fontId="4" fillId="0" borderId="2" xfId="0" applyFont="1" applyBorder="1" applyAlignment="1">
      <alignment horizontal="justify"/>
    </xf>
    <xf numFmtId="0" fontId="5" fillId="0" borderId="0" xfId="0" applyFont="1" applyAlignment="1">
      <alignment horizontal="justify"/>
    </xf>
    <xf numFmtId="0" fontId="0" fillId="0" borderId="12" xfId="0" applyBorder="1"/>
    <xf numFmtId="0" fontId="0" fillId="0" borderId="13" xfId="0" applyBorder="1"/>
    <xf numFmtId="0" fontId="11" fillId="0" borderId="14" xfId="9" applyFont="1" applyBorder="1"/>
    <xf numFmtId="4" fontId="1" fillId="0" borderId="15" xfId="0" applyNumberFormat="1" applyFont="1" applyBorder="1"/>
    <xf numFmtId="0" fontId="12" fillId="0" borderId="16" xfId="9" applyNumberFormat="1" applyFont="1" applyBorder="1" applyAlignment="1">
      <alignment horizontal="center"/>
    </xf>
    <xf numFmtId="49" fontId="12" fillId="0" borderId="17" xfId="9" applyNumberFormat="1" applyFont="1" applyBorder="1" applyAlignment="1">
      <alignment horizontal="center"/>
    </xf>
    <xf numFmtId="4" fontId="12" fillId="0" borderId="18" xfId="0" applyNumberFormat="1" applyFont="1" applyBorder="1"/>
    <xf numFmtId="49" fontId="12" fillId="0" borderId="16" xfId="9" applyNumberFormat="1" applyFont="1" applyBorder="1" applyAlignment="1">
      <alignment horizontal="center"/>
    </xf>
    <xf numFmtId="4" fontId="12" fillId="0" borderId="19" xfId="9" applyNumberFormat="1" applyFont="1" applyBorder="1"/>
    <xf numFmtId="4" fontId="12" fillId="0" borderId="18" xfId="9" applyNumberFormat="1" applyFont="1" applyBorder="1"/>
    <xf numFmtId="4" fontId="0" fillId="0" borderId="19" xfId="0" applyNumberFormat="1" applyBorder="1"/>
    <xf numFmtId="0" fontId="11" fillId="0" borderId="20" xfId="9" applyNumberFormat="1" applyFont="1" applyBorder="1" applyAlignment="1">
      <alignment horizontal="center"/>
    </xf>
    <xf numFmtId="0" fontId="11" fillId="0" borderId="21" xfId="9" applyFont="1" applyBorder="1" applyAlignment="1">
      <alignment horizontal="center"/>
    </xf>
    <xf numFmtId="4" fontId="0" fillId="0" borderId="21" xfId="0" applyNumberFormat="1" applyBorder="1"/>
    <xf numFmtId="4" fontId="11" fillId="0" borderId="22" xfId="9" applyNumberFormat="1" applyFont="1" applyBorder="1" applyAlignment="1">
      <alignment horizontal="center"/>
    </xf>
    <xf numFmtId="0" fontId="0" fillId="0" borderId="23" xfId="0" applyBorder="1"/>
    <xf numFmtId="4" fontId="16" fillId="0" borderId="4" xfId="0" applyNumberFormat="1" applyFont="1" applyBorder="1"/>
    <xf numFmtId="0" fontId="16" fillId="0" borderId="0" xfId="0" applyFont="1"/>
    <xf numFmtId="49" fontId="15" fillId="0" borderId="2" xfId="0" applyNumberFormat="1" applyFont="1" applyFill="1" applyBorder="1" applyAlignment="1">
      <alignment horizontal="justify"/>
    </xf>
    <xf numFmtId="4" fontId="16" fillId="0" borderId="2" xfId="0" applyNumberFormat="1" applyFont="1" applyBorder="1"/>
    <xf numFmtId="4" fontId="16" fillId="0" borderId="0" xfId="0" applyNumberFormat="1" applyFont="1" applyBorder="1"/>
    <xf numFmtId="0" fontId="15" fillId="0" borderId="0" xfId="0" applyFont="1" applyBorder="1"/>
    <xf numFmtId="0" fontId="16" fillId="0" borderId="0" xfId="0" applyFont="1" applyBorder="1"/>
    <xf numFmtId="0" fontId="15" fillId="0" borderId="1" xfId="0" applyFont="1" applyBorder="1" applyAlignment="1">
      <alignment horizontal="center"/>
    </xf>
    <xf numFmtId="0" fontId="15" fillId="0" borderId="2" xfId="0" applyFont="1" applyBorder="1"/>
    <xf numFmtId="0" fontId="15" fillId="0" borderId="2" xfId="0" applyFont="1" applyBorder="1" applyAlignment="1">
      <alignment horizontal="justify"/>
    </xf>
    <xf numFmtId="0" fontId="15" fillId="0" borderId="1" xfId="0"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horizontal="center" vertical="center"/>
    </xf>
    <xf numFmtId="0" fontId="7" fillId="0" borderId="2" xfId="0" applyFont="1" applyBorder="1" applyAlignment="1">
      <alignment horizontal="left" vertical="center"/>
    </xf>
    <xf numFmtId="49" fontId="15" fillId="0" borderId="2" xfId="0" applyNumberFormat="1" applyFont="1" applyBorder="1" applyAlignment="1">
      <alignment horizontal="left" vertical="center"/>
    </xf>
    <xf numFmtId="49" fontId="15" fillId="0" borderId="2" xfId="0" applyNumberFormat="1" applyFont="1" applyBorder="1" applyAlignment="1">
      <alignment horizontal="justify"/>
    </xf>
    <xf numFmtId="0" fontId="15" fillId="0" borderId="2" xfId="0" applyFont="1" applyBorder="1" applyAlignment="1">
      <alignment horizontal="lef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vertical="center"/>
    </xf>
    <xf numFmtId="0" fontId="9" fillId="0" borderId="25" xfId="0" applyFont="1" applyBorder="1" applyAlignment="1">
      <alignment horizontal="justify"/>
    </xf>
    <xf numFmtId="0" fontId="5" fillId="0" borderId="26" xfId="0" applyFont="1" applyBorder="1" applyAlignment="1">
      <alignment horizontal="center"/>
    </xf>
    <xf numFmtId="0" fontId="5" fillId="0" borderId="27" xfId="0" applyFont="1" applyBorder="1"/>
    <xf numFmtId="0" fontId="5" fillId="0" borderId="27" xfId="0" applyFont="1" applyBorder="1" applyAlignment="1">
      <alignment horizontal="justify"/>
    </xf>
    <xf numFmtId="49" fontId="6" fillId="0" borderId="2" xfId="0" applyNumberFormat="1" applyFont="1" applyBorder="1" applyAlignment="1">
      <alignment horizontal="left" vertical="center"/>
    </xf>
    <xf numFmtId="49" fontId="6" fillId="0" borderId="2" xfId="0" applyNumberFormat="1" applyFont="1" applyBorder="1" applyAlignment="1">
      <alignment horizontal="justify"/>
    </xf>
    <xf numFmtId="49" fontId="6" fillId="0" borderId="4" xfId="0" applyNumberFormat="1" applyFont="1" applyBorder="1" applyAlignment="1">
      <alignment horizontal="left" vertical="center"/>
    </xf>
    <xf numFmtId="49" fontId="6" fillId="0" borderId="4" xfId="0" applyNumberFormat="1" applyFont="1" applyBorder="1" applyAlignment="1">
      <alignment horizontal="justify"/>
    </xf>
    <xf numFmtId="0" fontId="3" fillId="0" borderId="0" xfId="0" applyFont="1"/>
    <xf numFmtId="0" fontId="3" fillId="0" borderId="0" xfId="0" applyFont="1" applyFill="1"/>
    <xf numFmtId="4" fontId="16" fillId="0" borderId="28" xfId="0" applyNumberFormat="1" applyFont="1" applyBorder="1"/>
    <xf numFmtId="4" fontId="16" fillId="0" borderId="7" xfId="0" applyNumberFormat="1" applyFont="1" applyBorder="1"/>
    <xf numFmtId="4" fontId="16" fillId="0" borderId="27" xfId="0" applyNumberFormat="1" applyFont="1" applyBorder="1"/>
    <xf numFmtId="4" fontId="16" fillId="0" borderId="0" xfId="0" applyNumberFormat="1" applyFont="1"/>
    <xf numFmtId="4" fontId="17" fillId="0" borderId="2" xfId="0" applyNumberFormat="1" applyFont="1" applyBorder="1"/>
    <xf numFmtId="49" fontId="5" fillId="0" borderId="2" xfId="0" applyNumberFormat="1" applyFont="1" applyFill="1" applyBorder="1" applyAlignment="1">
      <alignment horizontal="left" vertical="center"/>
    </xf>
    <xf numFmtId="4" fontId="17" fillId="0" borderId="2" xfId="0" applyNumberFormat="1" applyFont="1" applyFill="1" applyBorder="1"/>
    <xf numFmtId="0" fontId="15" fillId="0" borderId="1" xfId="0" applyFont="1" applyFill="1" applyBorder="1" applyAlignment="1">
      <alignment horizontal="center" vertical="center"/>
    </xf>
    <xf numFmtId="49" fontId="15" fillId="0" borderId="2" xfId="0" applyNumberFormat="1" applyFont="1" applyFill="1" applyBorder="1" applyAlignment="1">
      <alignment horizontal="left" vertical="center"/>
    </xf>
    <xf numFmtId="0" fontId="16" fillId="0" borderId="0" xfId="0" applyFont="1" applyFill="1"/>
    <xf numFmtId="0" fontId="5" fillId="0" borderId="3" xfId="0" applyFont="1" applyFill="1" applyBorder="1" applyAlignment="1">
      <alignment horizontal="center" vertical="center"/>
    </xf>
    <xf numFmtId="49" fontId="5" fillId="0" borderId="4" xfId="0" applyNumberFormat="1" applyFont="1" applyFill="1" applyBorder="1" applyAlignment="1">
      <alignment horizontal="left" vertical="center"/>
    </xf>
    <xf numFmtId="0" fontId="18" fillId="0" borderId="0" xfId="0" applyFont="1" applyBorder="1"/>
    <xf numFmtId="4" fontId="3" fillId="0" borderId="0" xfId="0" applyNumberFormat="1" applyFont="1" applyBorder="1"/>
    <xf numFmtId="0" fontId="3" fillId="0" borderId="29" xfId="0" applyFont="1" applyBorder="1"/>
    <xf numFmtId="4" fontId="6" fillId="0" borderId="0" xfId="0" applyNumberFormat="1" applyFont="1" applyBorder="1"/>
    <xf numFmtId="4" fontId="4" fillId="0" borderId="0" xfId="0" applyNumberFormat="1" applyFont="1" applyBorder="1"/>
    <xf numFmtId="4" fontId="17" fillId="0" borderId="0" xfId="0" applyNumberFormat="1" applyFont="1" applyBorder="1"/>
    <xf numFmtId="4" fontId="7" fillId="2" borderId="0" xfId="0" applyNumberFormat="1" applyFont="1" applyFill="1" applyBorder="1" applyAlignment="1">
      <alignment horizontal="centerContinuous" vertical="justify"/>
    </xf>
    <xf numFmtId="0" fontId="20" fillId="2" borderId="0" xfId="0" applyFont="1" applyFill="1" applyBorder="1" applyAlignment="1">
      <alignment horizontal="center"/>
    </xf>
    <xf numFmtId="4" fontId="17"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4" fontId="17" fillId="0" borderId="0" xfId="0" applyNumberFormat="1" applyFont="1" applyFill="1" applyBorder="1"/>
    <xf numFmtId="0" fontId="3" fillId="0" borderId="0" xfId="0" applyFont="1" applyFill="1" applyBorder="1"/>
    <xf numFmtId="0" fontId="16" fillId="0" borderId="0" xfId="0" applyFont="1" applyFill="1" applyBorder="1"/>
    <xf numFmtId="0" fontId="0" fillId="0" borderId="0" xfId="0" applyFill="1" applyBorder="1"/>
    <xf numFmtId="0" fontId="17" fillId="0" borderId="0" xfId="0" applyFont="1" applyFill="1" applyBorder="1" applyAlignment="1">
      <alignment horizontal="right"/>
    </xf>
    <xf numFmtId="0" fontId="17" fillId="0" borderId="0" xfId="0" applyFont="1" applyFill="1" applyBorder="1"/>
    <xf numFmtId="0" fontId="3" fillId="0" borderId="0" xfId="0" applyFont="1" applyBorder="1"/>
    <xf numFmtId="0" fontId="5" fillId="0" borderId="0" xfId="0" applyFont="1" applyFill="1" applyBorder="1"/>
    <xf numFmtId="0" fontId="11" fillId="0" borderId="0" xfId="9" applyNumberFormat="1" applyFont="1" applyBorder="1" applyAlignment="1">
      <alignment horizontal="center"/>
    </xf>
    <xf numFmtId="0" fontId="11" fillId="0" borderId="0" xfId="9" applyFont="1" applyBorder="1" applyAlignment="1">
      <alignment horizontal="center"/>
    </xf>
    <xf numFmtId="0" fontId="11" fillId="0" borderId="0" xfId="9" applyFont="1" applyBorder="1"/>
    <xf numFmtId="4" fontId="11" fillId="0" borderId="0" xfId="9" applyNumberFormat="1" applyFont="1" applyBorder="1" applyAlignment="1">
      <alignment horizontal="center"/>
    </xf>
    <xf numFmtId="0" fontId="22" fillId="0" borderId="0" xfId="0" applyFont="1" applyBorder="1"/>
    <xf numFmtId="0" fontId="11" fillId="0" borderId="30" xfId="9" applyNumberFormat="1" applyFont="1" applyBorder="1" applyAlignment="1">
      <alignment horizontal="center"/>
    </xf>
    <xf numFmtId="0" fontId="0" fillId="0" borderId="30" xfId="0" applyBorder="1"/>
    <xf numFmtId="0" fontId="11" fillId="0" borderId="31" xfId="9" applyFont="1" applyBorder="1" applyAlignment="1">
      <alignment horizontal="center"/>
    </xf>
    <xf numFmtId="0" fontId="11" fillId="0" borderId="31" xfId="9" applyFont="1" applyBorder="1"/>
    <xf numFmtId="0" fontId="0" fillId="0" borderId="31" xfId="0" applyBorder="1"/>
    <xf numFmtId="4" fontId="0" fillId="0" borderId="31" xfId="0" applyNumberFormat="1" applyBorder="1"/>
    <xf numFmtId="4" fontId="11" fillId="0" borderId="29" xfId="9" applyNumberFormat="1" applyFont="1" applyBorder="1" applyAlignment="1">
      <alignment horizontal="center"/>
    </xf>
    <xf numFmtId="0" fontId="2" fillId="0" borderId="13" xfId="0" applyFont="1" applyBorder="1"/>
    <xf numFmtId="0" fontId="23" fillId="0" borderId="0" xfId="9" applyFont="1" applyBorder="1" applyAlignment="1">
      <alignment horizontal="center"/>
    </xf>
    <xf numFmtId="0" fontId="23" fillId="0" borderId="0" xfId="9" applyFont="1" applyBorder="1"/>
    <xf numFmtId="0" fontId="2" fillId="0" borderId="0" xfId="0" applyFont="1" applyBorder="1"/>
    <xf numFmtId="4" fontId="2" fillId="0" borderId="0" xfId="0" applyNumberFormat="1" applyFont="1" applyBorder="1"/>
    <xf numFmtId="0" fontId="24" fillId="0" borderId="0" xfId="0" applyFont="1"/>
    <xf numFmtId="0" fontId="2" fillId="0" borderId="0" xfId="0" applyFont="1"/>
    <xf numFmtId="0" fontId="12" fillId="0" borderId="12" xfId="9" applyNumberFormat="1" applyFont="1" applyBorder="1" applyAlignment="1">
      <alignment horizontal="center"/>
    </xf>
    <xf numFmtId="0" fontId="22" fillId="0" borderId="12" xfId="0" applyFont="1" applyBorder="1"/>
    <xf numFmtId="0" fontId="12" fillId="0" borderId="9" xfId="9" applyFont="1" applyBorder="1" applyAlignment="1">
      <alignment horizontal="center"/>
    </xf>
    <xf numFmtId="0" fontId="3" fillId="0" borderId="9" xfId="0" applyFont="1" applyBorder="1"/>
    <xf numFmtId="4" fontId="3" fillId="0" borderId="9" xfId="0" applyNumberFormat="1" applyFont="1" applyBorder="1"/>
    <xf numFmtId="0" fontId="12" fillId="0" borderId="13" xfId="9" applyNumberFormat="1" applyFont="1" applyBorder="1" applyAlignment="1">
      <alignment horizontal="center"/>
    </xf>
    <xf numFmtId="4" fontId="12" fillId="0" borderId="28" xfId="9" applyNumberFormat="1" applyFont="1" applyBorder="1"/>
    <xf numFmtId="49" fontId="12" fillId="0" borderId="12" xfId="9" applyNumberFormat="1" applyFont="1" applyBorder="1" applyAlignment="1">
      <alignment horizontal="center"/>
    </xf>
    <xf numFmtId="49" fontId="12" fillId="0" borderId="13" xfId="9" applyNumberFormat="1" applyFont="1" applyBorder="1" applyAlignment="1">
      <alignment horizontal="center"/>
    </xf>
    <xf numFmtId="0" fontId="22" fillId="0" borderId="32" xfId="0" applyFont="1" applyBorder="1"/>
    <xf numFmtId="0" fontId="25" fillId="0" borderId="33" xfId="9" applyFont="1" applyBorder="1"/>
    <xf numFmtId="0" fontId="2" fillId="0" borderId="33" xfId="0" applyFont="1" applyBorder="1"/>
    <xf numFmtId="4" fontId="2" fillId="0" borderId="33" xfId="0" applyNumberFormat="1" applyFont="1" applyBorder="1"/>
    <xf numFmtId="0" fontId="24" fillId="0" borderId="0" xfId="0" applyFont="1" applyBorder="1"/>
    <xf numFmtId="0" fontId="22" fillId="0" borderId="13" xfId="0" applyFont="1" applyBorder="1"/>
    <xf numFmtId="0" fontId="25" fillId="0" borderId="0" xfId="9" applyFont="1" applyBorder="1"/>
    <xf numFmtId="0" fontId="25" fillId="0" borderId="9" xfId="9" applyFont="1" applyBorder="1"/>
    <xf numFmtId="0" fontId="2" fillId="0" borderId="9" xfId="0" applyFont="1" applyBorder="1"/>
    <xf numFmtId="4" fontId="2" fillId="0" borderId="9" xfId="0" applyNumberFormat="1" applyFont="1" applyBorder="1"/>
    <xf numFmtId="4" fontId="13" fillId="0" borderId="28" xfId="0" applyNumberFormat="1" applyFont="1" applyBorder="1"/>
    <xf numFmtId="4" fontId="0" fillId="0" borderId="28" xfId="0" applyNumberFormat="1" applyBorder="1"/>
    <xf numFmtId="0" fontId="12" fillId="0" borderId="33" xfId="9" applyFont="1" applyBorder="1"/>
    <xf numFmtId="4" fontId="0" fillId="0" borderId="33" xfId="0" applyNumberFormat="1" applyBorder="1"/>
    <xf numFmtId="49" fontId="5" fillId="0" borderId="4" xfId="11" applyNumberFormat="1" applyFont="1" applyFill="1" applyBorder="1" applyAlignment="1">
      <alignment horizontal="left"/>
    </xf>
    <xf numFmtId="49" fontId="5" fillId="0" borderId="34" xfId="0" applyNumberFormat="1" applyFont="1" applyFill="1" applyBorder="1" applyAlignment="1">
      <alignment horizontal="left" vertical="center"/>
    </xf>
    <xf numFmtId="0" fontId="5" fillId="0" borderId="35" xfId="0" applyFont="1" applyBorder="1" applyAlignment="1">
      <alignment horizontal="center" vertical="center"/>
    </xf>
    <xf numFmtId="49" fontId="5" fillId="0" borderId="34" xfId="0" applyNumberFormat="1" applyFont="1" applyBorder="1" applyAlignment="1">
      <alignment horizontal="left" vertical="center"/>
    </xf>
    <xf numFmtId="49" fontId="5" fillId="0" borderId="36" xfId="0" applyNumberFormat="1" applyFont="1" applyBorder="1" applyAlignment="1">
      <alignment horizontal="justify"/>
    </xf>
    <xf numFmtId="49" fontId="5" fillId="0" borderId="37" xfId="0" applyNumberFormat="1" applyFont="1" applyBorder="1" applyAlignment="1">
      <alignment horizontal="left" vertical="center"/>
    </xf>
    <xf numFmtId="49" fontId="5" fillId="0" borderId="37" xfId="0" applyNumberFormat="1" applyFont="1" applyBorder="1" applyAlignment="1">
      <alignment vertical="justify"/>
    </xf>
    <xf numFmtId="4" fontId="5" fillId="0" borderId="38" xfId="0" applyNumberFormat="1" applyFont="1" applyFill="1" applyBorder="1" applyAlignment="1"/>
    <xf numFmtId="0" fontId="6" fillId="0" borderId="1" xfId="0" applyFont="1" applyBorder="1" applyAlignment="1">
      <alignment horizontal="center" vertical="center"/>
    </xf>
    <xf numFmtId="49" fontId="6" fillId="0" borderId="28" xfId="0" applyNumberFormat="1" applyFont="1" applyBorder="1" applyAlignment="1">
      <alignment horizontal="left" vertical="center"/>
    </xf>
    <xf numFmtId="49" fontId="6" fillId="0" borderId="28" xfId="0" applyNumberFormat="1" applyFont="1" applyBorder="1" applyAlignment="1">
      <alignment vertical="justify"/>
    </xf>
    <xf numFmtId="4" fontId="6" fillId="0" borderId="39" xfId="0" applyNumberFormat="1" applyFont="1" applyBorder="1"/>
    <xf numFmtId="0" fontId="4" fillId="0" borderId="28" xfId="0" applyFont="1" applyBorder="1" applyAlignment="1">
      <alignment horizontal="left" vertical="center"/>
    </xf>
    <xf numFmtId="4" fontId="5" fillId="0" borderId="39" xfId="0" applyNumberFormat="1" applyFont="1" applyFill="1" applyBorder="1" applyAlignment="1"/>
    <xf numFmtId="0" fontId="4" fillId="0" borderId="1" xfId="0" applyFont="1" applyBorder="1" applyAlignment="1">
      <alignment horizontal="center" vertical="center"/>
    </xf>
    <xf numFmtId="49" fontId="5" fillId="0" borderId="28" xfId="0" applyNumberFormat="1" applyFont="1" applyBorder="1" applyAlignment="1">
      <alignment horizontal="left" vertical="center"/>
    </xf>
    <xf numFmtId="0" fontId="4" fillId="0" borderId="28" xfId="0" applyFont="1" applyBorder="1" applyAlignment="1">
      <alignment vertical="justify"/>
    </xf>
    <xf numFmtId="4" fontId="4" fillId="0" borderId="39" xfId="0" applyNumberFormat="1" applyFont="1" applyBorder="1"/>
    <xf numFmtId="49" fontId="5" fillId="0" borderId="28" xfId="0" applyNumberFormat="1" applyFont="1" applyFill="1" applyBorder="1" applyAlignment="1">
      <alignment horizontal="left"/>
    </xf>
    <xf numFmtId="49" fontId="5" fillId="0" borderId="28" xfId="0" applyNumberFormat="1" applyFont="1" applyFill="1" applyBorder="1" applyAlignment="1">
      <alignment horizontal="left" vertical="justify"/>
    </xf>
    <xf numFmtId="49" fontId="5" fillId="0" borderId="28" xfId="0" applyNumberFormat="1" applyFont="1" applyBorder="1" applyAlignment="1">
      <alignment vertical="justify"/>
    </xf>
    <xf numFmtId="0" fontId="5" fillId="0" borderId="28" xfId="0" applyFont="1" applyBorder="1"/>
    <xf numFmtId="4" fontId="5" fillId="0" borderId="39" xfId="0" applyNumberFormat="1" applyFont="1" applyBorder="1"/>
    <xf numFmtId="49" fontId="5" fillId="0" borderId="28" xfId="0" applyNumberFormat="1" applyFont="1" applyBorder="1" applyAlignment="1">
      <alignment horizontal="center" vertical="center"/>
    </xf>
    <xf numFmtId="0" fontId="5" fillId="0" borderId="28" xfId="0" applyFont="1" applyBorder="1" applyAlignment="1">
      <alignment vertical="justify"/>
    </xf>
    <xf numFmtId="4" fontId="5" fillId="0" borderId="28" xfId="0" applyNumberFormat="1" applyFont="1" applyBorder="1"/>
    <xf numFmtId="0" fontId="5" fillId="0" borderId="5" xfId="0" applyFont="1" applyBorder="1" applyAlignment="1">
      <alignment horizontal="center"/>
    </xf>
    <xf numFmtId="0" fontId="5" fillId="0" borderId="40" xfId="0" applyFont="1" applyBorder="1"/>
    <xf numFmtId="0" fontId="8" fillId="0" borderId="40" xfId="0" applyFont="1" applyBorder="1" applyAlignment="1">
      <alignment vertical="justify"/>
    </xf>
    <xf numFmtId="4" fontId="5" fillId="0" borderId="40" xfId="0" applyNumberFormat="1" applyFont="1" applyBorder="1"/>
    <xf numFmtId="4" fontId="4" fillId="0" borderId="41" xfId="0" applyNumberFormat="1" applyFont="1" applyBorder="1"/>
    <xf numFmtId="4" fontId="5" fillId="0" borderId="42" xfId="0" applyNumberFormat="1" applyFont="1" applyBorder="1"/>
    <xf numFmtId="4" fontId="5" fillId="0" borderId="42" xfId="0" applyNumberFormat="1" applyFont="1" applyFill="1" applyBorder="1" applyAlignment="1"/>
    <xf numFmtId="4" fontId="5" fillId="0" borderId="43" xfId="0" applyNumberFormat="1" applyFont="1" applyFill="1" applyBorder="1" applyAlignment="1"/>
    <xf numFmtId="4" fontId="5" fillId="0" borderId="44" xfId="0" applyNumberFormat="1" applyFont="1" applyFill="1" applyBorder="1" applyAlignment="1"/>
    <xf numFmtId="4" fontId="15" fillId="0" borderId="42" xfId="0" applyNumberFormat="1" applyFont="1" applyFill="1" applyBorder="1" applyAlignment="1"/>
    <xf numFmtId="4" fontId="9" fillId="0" borderId="45" xfId="0" applyNumberFormat="1" applyFont="1" applyBorder="1"/>
    <xf numFmtId="4" fontId="8" fillId="0" borderId="45" xfId="0" applyNumberFormat="1" applyFont="1" applyBorder="1"/>
    <xf numFmtId="4" fontId="7" fillId="0" borderId="42" xfId="0" applyNumberFormat="1" applyFont="1" applyBorder="1"/>
    <xf numFmtId="4" fontId="15" fillId="0" borderId="42" xfId="0" applyNumberFormat="1" applyFont="1" applyBorder="1"/>
    <xf numFmtId="4" fontId="15" fillId="0" borderId="43" xfId="0" applyNumberFormat="1" applyFont="1" applyBorder="1"/>
    <xf numFmtId="4" fontId="5" fillId="0" borderId="43" xfId="0" applyNumberFormat="1" applyFont="1" applyBorder="1"/>
    <xf numFmtId="4" fontId="9" fillId="0" borderId="46" xfId="0" applyNumberFormat="1" applyFont="1" applyBorder="1"/>
    <xf numFmtId="4" fontId="5" fillId="0" borderId="38" xfId="0" applyNumberFormat="1" applyFont="1" applyBorder="1"/>
    <xf numFmtId="0" fontId="6" fillId="0" borderId="3" xfId="0" applyFont="1" applyBorder="1" applyAlignment="1">
      <alignment horizontal="center" vertical="center"/>
    </xf>
    <xf numFmtId="49" fontId="6" fillId="0" borderId="34" xfId="0" applyNumberFormat="1" applyFont="1" applyBorder="1" applyAlignment="1">
      <alignment horizontal="left" vertical="center"/>
    </xf>
    <xf numFmtId="49" fontId="6" fillId="0" borderId="34" xfId="0" applyNumberFormat="1" applyFont="1" applyBorder="1" applyAlignment="1">
      <alignment vertical="justify"/>
    </xf>
    <xf numFmtId="4" fontId="6" fillId="0" borderId="47" xfId="0" applyNumberFormat="1" applyFont="1" applyBorder="1"/>
    <xf numFmtId="49" fontId="4" fillId="0" borderId="34" xfId="0" applyNumberFormat="1" applyFont="1" applyFill="1" applyBorder="1" applyAlignment="1">
      <alignment horizontal="left"/>
    </xf>
    <xf numFmtId="0" fontId="4" fillId="0" borderId="34" xfId="0" applyFont="1" applyFill="1" applyBorder="1" applyAlignment="1">
      <alignment horizontal="left" vertical="justify"/>
    </xf>
    <xf numFmtId="4" fontId="5" fillId="0" borderId="47" xfId="0" applyNumberFormat="1" applyFont="1" applyFill="1" applyBorder="1" applyAlignment="1"/>
    <xf numFmtId="49" fontId="5" fillId="0" borderId="34" xfId="0" applyNumberFormat="1" applyFont="1" applyFill="1" applyBorder="1" applyAlignment="1">
      <alignment horizontal="left"/>
    </xf>
    <xf numFmtId="49" fontId="5" fillId="0" borderId="34" xfId="0" applyNumberFormat="1" applyFont="1" applyFill="1" applyBorder="1" applyAlignment="1">
      <alignment horizontal="left" vertical="justify"/>
    </xf>
    <xf numFmtId="0" fontId="5" fillId="0" borderId="48" xfId="0" applyFont="1" applyBorder="1" applyAlignment="1">
      <alignment horizontal="center" vertical="center"/>
    </xf>
    <xf numFmtId="49" fontId="4" fillId="0" borderId="49" xfId="0" applyNumberFormat="1" applyFont="1" applyBorder="1" applyAlignment="1">
      <alignment horizontal="left" vertical="center"/>
    </xf>
    <xf numFmtId="49" fontId="5" fillId="0" borderId="49" xfId="0" applyNumberFormat="1" applyFont="1" applyBorder="1" applyAlignment="1">
      <alignment vertical="justify"/>
    </xf>
    <xf numFmtId="4" fontId="5" fillId="0" borderId="50" xfId="0" applyNumberFormat="1" applyFont="1" applyFill="1" applyBorder="1" applyAlignment="1"/>
    <xf numFmtId="49" fontId="4" fillId="0" borderId="51" xfId="0" applyNumberFormat="1" applyFont="1" applyBorder="1" applyAlignment="1">
      <alignment horizontal="left" vertical="center"/>
    </xf>
    <xf numFmtId="49" fontId="9" fillId="0" borderId="51" xfId="0" applyNumberFormat="1" applyFont="1" applyBorder="1" applyAlignment="1">
      <alignment vertical="justify"/>
    </xf>
    <xf numFmtId="4" fontId="9" fillId="0" borderId="52" xfId="0" applyNumberFormat="1" applyFont="1" applyBorder="1"/>
    <xf numFmtId="0" fontId="4" fillId="0" borderId="34" xfId="0" applyFont="1" applyFill="1" applyBorder="1" applyAlignment="1">
      <alignment horizontal="left"/>
    </xf>
    <xf numFmtId="49" fontId="5" fillId="0" borderId="34" xfId="0" applyNumberFormat="1" applyFont="1" applyBorder="1" applyAlignment="1">
      <alignment horizontal="center" vertical="center"/>
    </xf>
    <xf numFmtId="49" fontId="5" fillId="0" borderId="34" xfId="0" applyNumberFormat="1" applyFont="1" applyBorder="1" applyAlignment="1">
      <alignment vertical="justify"/>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left" vertical="center"/>
    </xf>
    <xf numFmtId="4" fontId="3" fillId="0" borderId="49" xfId="0" applyNumberFormat="1" applyFont="1" applyBorder="1"/>
    <xf numFmtId="49" fontId="5" fillId="0" borderId="51" xfId="0" applyNumberFormat="1" applyFont="1" applyBorder="1" applyAlignment="1">
      <alignment horizontal="left" vertical="center"/>
    </xf>
    <xf numFmtId="4" fontId="3" fillId="0" borderId="51" xfId="0" applyNumberFormat="1" applyFont="1" applyBorder="1"/>
    <xf numFmtId="4" fontId="4" fillId="0" borderId="52" xfId="0" applyNumberFormat="1" applyFont="1" applyFill="1" applyBorder="1" applyAlignment="1"/>
    <xf numFmtId="0" fontId="5" fillId="0" borderId="4" xfId="0" applyFont="1" applyBorder="1" applyAlignment="1">
      <alignment horizontal="left" vertical="center"/>
    </xf>
    <xf numFmtId="0" fontId="5" fillId="0" borderId="4" xfId="0" applyFont="1" applyBorder="1" applyAlignment="1">
      <alignment horizontal="justify"/>
    </xf>
    <xf numFmtId="4" fontId="0" fillId="0" borderId="29" xfId="0" applyNumberFormat="1" applyBorder="1"/>
    <xf numFmtId="0" fontId="23" fillId="0" borderId="13" xfId="9" applyNumberFormat="1" applyFont="1" applyBorder="1" applyAlignment="1">
      <alignment horizontal="center"/>
    </xf>
    <xf numFmtId="4" fontId="23" fillId="0" borderId="28" xfId="9" applyNumberFormat="1" applyFont="1" applyBorder="1" applyAlignment="1">
      <alignment horizontal="center"/>
    </xf>
    <xf numFmtId="4" fontId="12" fillId="0" borderId="34" xfId="9" applyNumberFormat="1" applyFont="1" applyBorder="1" applyAlignment="1">
      <alignment horizontal="center"/>
    </xf>
    <xf numFmtId="4" fontId="12" fillId="0" borderId="34" xfId="9" applyNumberFormat="1" applyFont="1" applyBorder="1"/>
    <xf numFmtId="4" fontId="27" fillId="0" borderId="29" xfId="0" applyNumberFormat="1" applyFont="1" applyBorder="1"/>
    <xf numFmtId="4" fontId="27" fillId="0" borderId="28" xfId="0" applyNumberFormat="1" applyFont="1" applyBorder="1"/>
    <xf numFmtId="49" fontId="25" fillId="0" borderId="32" xfId="9" applyNumberFormat="1" applyFont="1" applyBorder="1" applyAlignment="1">
      <alignment horizontal="center"/>
    </xf>
    <xf numFmtId="4" fontId="11" fillId="0" borderId="40" xfId="0" applyNumberFormat="1" applyFont="1" applyBorder="1"/>
    <xf numFmtId="49" fontId="25" fillId="0" borderId="13" xfId="9" applyNumberFormat="1" applyFont="1" applyBorder="1" applyAlignment="1">
      <alignment horizontal="center"/>
    </xf>
    <xf numFmtId="4" fontId="29" fillId="0" borderId="28" xfId="0" applyNumberFormat="1" applyFont="1" applyBorder="1"/>
    <xf numFmtId="49" fontId="25" fillId="0" borderId="12" xfId="9" applyNumberFormat="1" applyFont="1" applyBorder="1" applyAlignment="1">
      <alignment horizontal="center"/>
    </xf>
    <xf numFmtId="4" fontId="29" fillId="0" borderId="34" xfId="0" applyNumberFormat="1" applyFont="1" applyBorder="1"/>
    <xf numFmtId="0" fontId="12" fillId="0" borderId="32" xfId="9" applyNumberFormat="1" applyFont="1" applyBorder="1" applyAlignment="1">
      <alignment horizontal="center"/>
    </xf>
    <xf numFmtId="4" fontId="22" fillId="0" borderId="40" xfId="0" applyNumberFormat="1" applyFont="1" applyBorder="1"/>
    <xf numFmtId="0" fontId="11" fillId="0" borderId="13" xfId="9" applyFont="1" applyBorder="1"/>
    <xf numFmtId="0" fontId="12" fillId="0" borderId="0" xfId="9" applyFont="1" applyBorder="1" applyAlignment="1">
      <alignment horizontal="center"/>
    </xf>
    <xf numFmtId="4" fontId="1" fillId="0" borderId="28" xfId="0" applyNumberFormat="1" applyFont="1" applyBorder="1"/>
    <xf numFmtId="0" fontId="21" fillId="0" borderId="12" xfId="0" applyFont="1" applyBorder="1"/>
    <xf numFmtId="4" fontId="21" fillId="0" borderId="34" xfId="0" applyNumberFormat="1" applyFont="1" applyBorder="1"/>
    <xf numFmtId="49" fontId="5" fillId="0" borderId="36" xfId="0" applyNumberFormat="1" applyFont="1" applyBorder="1" applyAlignment="1">
      <alignment horizontal="left" vertical="center"/>
    </xf>
    <xf numFmtId="4" fontId="17" fillId="0" borderId="36" xfId="0" applyNumberFormat="1" applyFont="1" applyBorder="1"/>
    <xf numFmtId="4" fontId="5" fillId="0" borderId="53" xfId="0" applyNumberFormat="1" applyFont="1" applyFill="1" applyBorder="1" applyAlignment="1"/>
    <xf numFmtId="0" fontId="19" fillId="0" borderId="0" xfId="0" applyFont="1" applyBorder="1"/>
    <xf numFmtId="0" fontId="21" fillId="0" borderId="34" xfId="0" applyFont="1" applyBorder="1" applyAlignment="1">
      <alignment horizontal="justify" vertical="top" wrapText="1"/>
    </xf>
    <xf numFmtId="49" fontId="5" fillId="0" borderId="34" xfId="0" applyNumberFormat="1" applyFont="1" applyFill="1" applyBorder="1" applyAlignment="1">
      <alignment horizontal="justify"/>
    </xf>
    <xf numFmtId="49" fontId="5" fillId="0" borderId="36" xfId="0" applyNumberFormat="1" applyFont="1" applyFill="1" applyBorder="1" applyAlignment="1">
      <alignment horizontal="left"/>
    </xf>
    <xf numFmtId="49" fontId="5" fillId="0" borderId="36" xfId="0" applyNumberFormat="1" applyFont="1" applyFill="1" applyBorder="1" applyAlignment="1">
      <alignment horizontal="justify"/>
    </xf>
    <xf numFmtId="49" fontId="5" fillId="0" borderId="6" xfId="0" applyNumberFormat="1" applyFont="1" applyFill="1" applyBorder="1" applyAlignment="1">
      <alignment horizontal="left"/>
    </xf>
    <xf numFmtId="0" fontId="5" fillId="0" borderId="8" xfId="0" applyFont="1" applyBorder="1" applyAlignment="1">
      <alignment horizontal="center"/>
    </xf>
    <xf numFmtId="4" fontId="3" fillId="0" borderId="2" xfId="0" applyNumberFormat="1" applyFont="1" applyBorder="1"/>
    <xf numFmtId="4" fontId="3" fillId="0" borderId="7" xfId="0" applyNumberFormat="1" applyFont="1" applyBorder="1"/>
    <xf numFmtId="0" fontId="3" fillId="0" borderId="33" xfId="0" applyFont="1" applyBorder="1"/>
    <xf numFmtId="0" fontId="3" fillId="0" borderId="54" xfId="0" applyFont="1" applyBorder="1"/>
    <xf numFmtId="0" fontId="3" fillId="0" borderId="55" xfId="0" applyFont="1" applyBorder="1"/>
    <xf numFmtId="0" fontId="3" fillId="0" borderId="8" xfId="0" applyFont="1" applyBorder="1"/>
    <xf numFmtId="49" fontId="5" fillId="0" borderId="40" xfId="0" applyNumberFormat="1" applyFont="1" applyBorder="1" applyAlignment="1">
      <alignment horizontal="left" vertical="center"/>
    </xf>
    <xf numFmtId="0" fontId="4" fillId="0" borderId="35" xfId="0" applyFont="1" applyFill="1" applyBorder="1" applyAlignment="1">
      <alignment horizontal="center"/>
    </xf>
    <xf numFmtId="49" fontId="4" fillId="0" borderId="36" xfId="0" applyNumberFormat="1" applyFont="1" applyFill="1" applyBorder="1" applyAlignment="1">
      <alignment horizontal="left"/>
    </xf>
    <xf numFmtId="0" fontId="4" fillId="0" borderId="36" xfId="0" applyFont="1" applyFill="1" applyBorder="1" applyAlignment="1">
      <alignment horizontal="left"/>
    </xf>
    <xf numFmtId="49" fontId="4" fillId="0" borderId="28" xfId="0" applyNumberFormat="1" applyFont="1" applyFill="1" applyBorder="1" applyAlignment="1">
      <alignment horizontal="left"/>
    </xf>
    <xf numFmtId="0" fontId="4" fillId="0" borderId="28" xfId="0" applyFont="1" applyFill="1" applyBorder="1" applyAlignment="1">
      <alignment horizontal="left"/>
    </xf>
    <xf numFmtId="4" fontId="27" fillId="0" borderId="34" xfId="0" applyNumberFormat="1" applyFont="1" applyBorder="1"/>
    <xf numFmtId="4" fontId="19" fillId="0" borderId="36" xfId="0" applyNumberFormat="1" applyFont="1" applyBorder="1"/>
    <xf numFmtId="49" fontId="5" fillId="0" borderId="6" xfId="0" applyNumberFormat="1" applyFont="1" applyBorder="1" applyAlignment="1">
      <alignment horizontal="justify" wrapText="1"/>
    </xf>
    <xf numFmtId="49" fontId="5" fillId="0" borderId="4" xfId="0" applyNumberFormat="1" applyFont="1" applyBorder="1" applyAlignment="1">
      <alignment horizontal="justify" wrapText="1"/>
    </xf>
    <xf numFmtId="49" fontId="5" fillId="0" borderId="56" xfId="0" applyNumberFormat="1" applyFont="1" applyBorder="1" applyAlignment="1">
      <alignment horizontal="left" vertical="center"/>
    </xf>
    <xf numFmtId="4" fontId="5" fillId="0" borderId="57" xfId="0" applyNumberFormat="1" applyFont="1" applyFill="1" applyBorder="1" applyAlignment="1"/>
    <xf numFmtId="4" fontId="3" fillId="0" borderId="0" xfId="0" applyNumberFormat="1" applyFont="1"/>
    <xf numFmtId="49" fontId="5" fillId="0" borderId="4" xfId="0" applyNumberFormat="1" applyFont="1" applyFill="1" applyBorder="1" applyAlignment="1">
      <alignment horizontal="justify" wrapText="1"/>
    </xf>
    <xf numFmtId="0" fontId="9" fillId="0" borderId="2" xfId="0" applyFont="1" applyBorder="1" applyAlignment="1">
      <alignment horizontal="justify"/>
    </xf>
    <xf numFmtId="4" fontId="9" fillId="0" borderId="42" xfId="0" applyNumberFormat="1" applyFont="1" applyBorder="1"/>
    <xf numFmtId="0" fontId="5" fillId="0" borderId="40" xfId="0" applyFont="1" applyBorder="1" applyAlignment="1">
      <alignment horizontal="left" vertical="center"/>
    </xf>
    <xf numFmtId="0" fontId="5" fillId="0" borderId="6" xfId="0" applyFont="1" applyBorder="1" applyAlignment="1">
      <alignment horizontal="justify"/>
    </xf>
    <xf numFmtId="0" fontId="5" fillId="0" borderId="1" xfId="0" applyFont="1" applyFill="1" applyBorder="1" applyAlignment="1">
      <alignment horizontal="center" vertical="center"/>
    </xf>
    <xf numFmtId="49" fontId="5" fillId="0" borderId="56" xfId="0" applyNumberFormat="1" applyFont="1" applyBorder="1" applyAlignment="1">
      <alignment horizontal="justify"/>
    </xf>
    <xf numFmtId="4" fontId="17" fillId="0" borderId="56" xfId="0" applyNumberFormat="1" applyFont="1" applyBorder="1"/>
    <xf numFmtId="49" fontId="6" fillId="0" borderId="36" xfId="0" applyNumberFormat="1" applyFont="1" applyBorder="1" applyAlignment="1">
      <alignment horizontal="left" vertical="center"/>
    </xf>
    <xf numFmtId="49" fontId="6" fillId="0" borderId="36" xfId="0" applyNumberFormat="1" applyFont="1" applyBorder="1" applyAlignment="1">
      <alignment horizontal="justify"/>
    </xf>
    <xf numFmtId="4" fontId="5" fillId="0" borderId="53" xfId="0" applyNumberFormat="1" applyFont="1" applyBorder="1"/>
    <xf numFmtId="4" fontId="3" fillId="0" borderId="0" xfId="0" applyNumberFormat="1" applyFont="1" applyFill="1" applyBorder="1"/>
    <xf numFmtId="0" fontId="21" fillId="0" borderId="9" xfId="0" applyFont="1" applyBorder="1"/>
    <xf numFmtId="49" fontId="5" fillId="0" borderId="40" xfId="0" applyNumberFormat="1" applyFont="1" applyBorder="1" applyAlignment="1">
      <alignment horizontal="center" vertical="center"/>
    </xf>
    <xf numFmtId="49" fontId="5" fillId="0" borderId="40" xfId="0" applyNumberFormat="1" applyFont="1" applyBorder="1" applyAlignment="1">
      <alignment vertical="justify"/>
    </xf>
    <xf numFmtId="49" fontId="5" fillId="0" borderId="4" xfId="0" applyNumberFormat="1" applyFont="1" applyBorder="1" applyAlignment="1">
      <alignment vertical="justify"/>
    </xf>
    <xf numFmtId="4" fontId="3" fillId="0" borderId="27" xfId="0" applyNumberFormat="1" applyFont="1" applyBorder="1"/>
    <xf numFmtId="4" fontId="3" fillId="0" borderId="4" xfId="0" applyNumberFormat="1" applyFont="1" applyBorder="1"/>
    <xf numFmtId="4" fontId="3" fillId="0" borderId="56" xfId="0" applyNumberFormat="1" applyFont="1" applyBorder="1"/>
    <xf numFmtId="4" fontId="4" fillId="2" borderId="0" xfId="0" applyNumberFormat="1" applyFont="1" applyFill="1" applyBorder="1" applyAlignment="1">
      <alignment horizontal="centerContinuous" vertical="justify"/>
    </xf>
    <xf numFmtId="0" fontId="31" fillId="2" borderId="0" xfId="0" applyFont="1" applyFill="1" applyBorder="1" applyAlignment="1">
      <alignment horizontal="center"/>
    </xf>
    <xf numFmtId="4" fontId="3" fillId="0" borderId="28" xfId="0" applyNumberFormat="1" applyFont="1" applyBorder="1"/>
    <xf numFmtId="4" fontId="4" fillId="0" borderId="42" xfId="0" applyNumberFormat="1" applyFont="1" applyBorder="1"/>
    <xf numFmtId="0" fontId="17" fillId="0" borderId="0" xfId="0" applyFont="1" applyAlignment="1">
      <alignment horizontal="justify"/>
    </xf>
    <xf numFmtId="0" fontId="32" fillId="0" borderId="0" xfId="0" applyFont="1"/>
    <xf numFmtId="4" fontId="3" fillId="0" borderId="25" xfId="0" applyNumberFormat="1" applyFont="1" applyBorder="1"/>
    <xf numFmtId="0" fontId="3" fillId="0" borderId="34" xfId="0" applyFont="1" applyBorder="1" applyAlignment="1">
      <alignment horizontal="justify" vertical="top" wrapText="1"/>
    </xf>
    <xf numFmtId="4" fontId="3" fillId="0" borderId="36" xfId="0" applyNumberFormat="1" applyFont="1" applyBorder="1"/>
    <xf numFmtId="0" fontId="3" fillId="0" borderId="12" xfId="0" applyFont="1" applyBorder="1"/>
    <xf numFmtId="0" fontId="5" fillId="0" borderId="58" xfId="0" applyFont="1" applyFill="1" applyBorder="1" applyAlignment="1">
      <alignment horizontal="center"/>
    </xf>
    <xf numFmtId="49" fontId="5" fillId="0" borderId="59" xfId="0" applyNumberFormat="1" applyFont="1" applyFill="1" applyBorder="1" applyAlignment="1">
      <alignment horizontal="left"/>
    </xf>
    <xf numFmtId="49" fontId="5" fillId="0" borderId="59" xfId="0" applyNumberFormat="1" applyFont="1" applyFill="1" applyBorder="1" applyAlignment="1">
      <alignment horizontal="justify"/>
    </xf>
    <xf numFmtId="0" fontId="5" fillId="0" borderId="5" xfId="0" applyFont="1" applyFill="1" applyBorder="1" applyAlignment="1">
      <alignment horizontal="center" vertical="center"/>
    </xf>
    <xf numFmtId="0" fontId="5" fillId="0" borderId="6" xfId="0" applyFont="1" applyBorder="1" applyAlignment="1">
      <alignment horizontal="left" vertical="center"/>
    </xf>
    <xf numFmtId="0" fontId="72" fillId="0" borderId="1" xfId="0" applyFont="1" applyFill="1" applyBorder="1" applyAlignment="1">
      <alignment horizontal="center" vertical="center"/>
    </xf>
    <xf numFmtId="49" fontId="72" fillId="0" borderId="2" xfId="0" applyNumberFormat="1" applyFont="1" applyBorder="1" applyAlignment="1">
      <alignment horizontal="left" vertical="center"/>
    </xf>
    <xf numFmtId="49" fontId="72" fillId="0" borderId="2" xfId="0" applyNumberFormat="1" applyFont="1" applyBorder="1" applyAlignment="1">
      <alignment horizontal="justify"/>
    </xf>
    <xf numFmtId="4" fontId="73" fillId="0" borderId="2" xfId="0" applyNumberFormat="1" applyFont="1" applyBorder="1"/>
    <xf numFmtId="4" fontId="72" fillId="0" borderId="42" xfId="0" applyNumberFormat="1" applyFont="1" applyBorder="1"/>
    <xf numFmtId="0" fontId="72" fillId="0" borderId="0" xfId="0" applyFont="1" applyBorder="1"/>
    <xf numFmtId="4" fontId="73" fillId="0" borderId="0" xfId="0" applyNumberFormat="1" applyFont="1" applyBorder="1"/>
    <xf numFmtId="0" fontId="73" fillId="0" borderId="0" xfId="0" applyFont="1" applyBorder="1"/>
    <xf numFmtId="0" fontId="74" fillId="0" borderId="0" xfId="0" applyFont="1" applyBorder="1"/>
    <xf numFmtId="0" fontId="73" fillId="0" borderId="0" xfId="0" applyFont="1"/>
    <xf numFmtId="4" fontId="74" fillId="0" borderId="0" xfId="0" applyNumberFormat="1" applyFont="1" applyBorder="1"/>
    <xf numFmtId="0" fontId="74" fillId="0" borderId="0" xfId="0" applyFont="1" applyBorder="1" applyAlignment="1">
      <alignment horizontal="right"/>
    </xf>
    <xf numFmtId="0" fontId="75" fillId="0" borderId="35" xfId="0" applyFont="1" applyFill="1" applyBorder="1" applyAlignment="1">
      <alignment horizontal="center"/>
    </xf>
    <xf numFmtId="49" fontId="75" fillId="0" borderId="28" xfId="0" applyNumberFormat="1" applyFont="1" applyFill="1" applyBorder="1" applyAlignment="1">
      <alignment horizontal="left"/>
    </xf>
    <xf numFmtId="0" fontId="75" fillId="0" borderId="28" xfId="0" applyFont="1" applyFill="1" applyBorder="1" applyAlignment="1">
      <alignment horizontal="left"/>
    </xf>
    <xf numFmtId="4" fontId="72" fillId="0" borderId="53" xfId="0" applyNumberFormat="1" applyFont="1" applyFill="1" applyBorder="1" applyAlignment="1"/>
    <xf numFmtId="0" fontId="73" fillId="0" borderId="29" xfId="0" applyFont="1" applyBorder="1"/>
    <xf numFmtId="0" fontId="34" fillId="0" borderId="0" xfId="0" applyFont="1"/>
    <xf numFmtId="4" fontId="36" fillId="0" borderId="0" xfId="0" applyNumberFormat="1" applyFont="1"/>
    <xf numFmtId="3" fontId="36" fillId="0" borderId="0" xfId="0" applyNumberFormat="1" applyFont="1" applyAlignment="1">
      <alignment vertical="top"/>
    </xf>
    <xf numFmtId="4" fontId="36" fillId="0" borderId="0" xfId="0" applyNumberFormat="1" applyFont="1" applyAlignment="1">
      <alignment vertical="top" wrapText="1"/>
    </xf>
    <xf numFmtId="4" fontId="36" fillId="0" borderId="0" xfId="0" applyNumberFormat="1" applyFont="1" applyAlignment="1">
      <alignment horizontal="left"/>
    </xf>
    <xf numFmtId="4" fontId="36" fillId="0" borderId="0" xfId="0" applyNumberFormat="1" applyFont="1" applyAlignment="1"/>
    <xf numFmtId="4" fontId="36" fillId="0" borderId="0" xfId="0" applyNumberFormat="1" applyFont="1" applyAlignment="1">
      <alignment horizontal="right"/>
    </xf>
    <xf numFmtId="4" fontId="36" fillId="0" borderId="0" xfId="0" applyNumberFormat="1" applyFont="1" applyAlignment="1">
      <alignment horizontal="left" wrapText="1"/>
    </xf>
    <xf numFmtId="4" fontId="35" fillId="0" borderId="0" xfId="0" applyNumberFormat="1" applyFont="1" applyAlignment="1">
      <alignment vertical="top"/>
    </xf>
    <xf numFmtId="3" fontId="22" fillId="0" borderId="0" xfId="0" applyNumberFormat="1" applyFont="1" applyAlignment="1">
      <alignment vertical="top"/>
    </xf>
    <xf numFmtId="4" fontId="0" fillId="0" borderId="0" xfId="0" applyNumberFormat="1" applyAlignment="1">
      <alignment vertical="top" wrapText="1"/>
    </xf>
    <xf numFmtId="4" fontId="0" fillId="0" borderId="0" xfId="0" applyNumberFormat="1" applyAlignment="1">
      <alignment horizontal="left"/>
    </xf>
    <xf numFmtId="4" fontId="0" fillId="0" borderId="0" xfId="0" applyNumberFormat="1" applyAlignment="1"/>
    <xf numFmtId="4" fontId="0" fillId="0" borderId="0" xfId="0" applyNumberFormat="1" applyAlignment="1">
      <alignment horizontal="right"/>
    </xf>
    <xf numFmtId="4" fontId="0" fillId="0" borderId="0" xfId="0" applyNumberFormat="1" applyAlignment="1">
      <alignment horizontal="left" wrapText="1"/>
    </xf>
    <xf numFmtId="4" fontId="0" fillId="0" borderId="0" xfId="0" applyNumberFormat="1" applyBorder="1" applyAlignment="1">
      <alignment horizontal="center"/>
    </xf>
    <xf numFmtId="4" fontId="3" fillId="0" borderId="0" xfId="0" quotePrefix="1" applyNumberFormat="1" applyFont="1" applyBorder="1"/>
    <xf numFmtId="4" fontId="76" fillId="0" borderId="0" xfId="0" applyNumberFormat="1" applyFont="1" applyAlignment="1"/>
    <xf numFmtId="4" fontId="3" fillId="0" borderId="29" xfId="0" applyNumberFormat="1" applyFont="1" applyBorder="1" applyAlignment="1" applyProtection="1">
      <alignment vertical="top" wrapText="1"/>
    </xf>
    <xf numFmtId="4" fontId="0" fillId="0" borderId="29" xfId="0" applyNumberFormat="1" applyBorder="1" applyAlignment="1" applyProtection="1">
      <alignment horizontal="left"/>
    </xf>
    <xf numFmtId="4" fontId="0" fillId="0" borderId="29" xfId="0" applyNumberFormat="1" applyFill="1" applyBorder="1" applyAlignment="1"/>
    <xf numFmtId="4" fontId="3" fillId="0" borderId="29" xfId="0" applyNumberFormat="1" applyFont="1" applyFill="1" applyBorder="1" applyAlignment="1" applyProtection="1">
      <alignment horizontal="right"/>
      <protection locked="0"/>
    </xf>
    <xf numFmtId="4" fontId="3" fillId="0" borderId="29" xfId="0" applyNumberFormat="1" applyFont="1" applyBorder="1" applyAlignment="1">
      <alignment horizontal="right" wrapText="1"/>
    </xf>
    <xf numFmtId="4" fontId="0" fillId="0" borderId="29" xfId="0" applyNumberFormat="1" applyBorder="1" applyAlignment="1">
      <alignment vertical="top" wrapText="1"/>
    </xf>
    <xf numFmtId="4" fontId="0" fillId="0" borderId="29" xfId="0" applyNumberFormat="1" applyBorder="1" applyAlignment="1">
      <alignment horizontal="left"/>
    </xf>
    <xf numFmtId="4" fontId="3" fillId="0" borderId="29" xfId="0" applyNumberFormat="1" applyFont="1" applyFill="1" applyBorder="1" applyAlignment="1">
      <alignment horizontal="right"/>
    </xf>
    <xf numFmtId="3" fontId="22" fillId="0" borderId="60" xfId="0" applyNumberFormat="1" applyFont="1" applyBorder="1" applyAlignment="1">
      <alignment vertical="top"/>
    </xf>
    <xf numFmtId="4" fontId="22" fillId="0" borderId="54" xfId="0" applyNumberFormat="1" applyFont="1" applyBorder="1" applyAlignment="1">
      <alignment vertical="top" wrapText="1"/>
    </xf>
    <xf numFmtId="4" fontId="22" fillId="0" borderId="54" xfId="0" applyNumberFormat="1" applyFont="1" applyBorder="1" applyAlignment="1" applyProtection="1">
      <alignment horizontal="left"/>
    </xf>
    <xf numFmtId="4" fontId="77" fillId="0" borderId="54" xfId="0" applyNumberFormat="1" applyFont="1" applyFill="1" applyBorder="1" applyAlignment="1" applyProtection="1">
      <alignment horizontal="left"/>
    </xf>
    <xf numFmtId="4" fontId="22" fillId="0" borderId="54" xfId="0" applyNumberFormat="1" applyFont="1" applyFill="1" applyBorder="1"/>
    <xf numFmtId="4" fontId="22" fillId="0" borderId="61" xfId="0" applyNumberFormat="1" applyFont="1" applyBorder="1" applyAlignment="1">
      <alignment horizontal="right"/>
    </xf>
    <xf numFmtId="4" fontId="0" fillId="0" borderId="0" xfId="0" applyNumberFormat="1" applyAlignment="1" applyProtection="1">
      <alignment horizontal="left"/>
    </xf>
    <xf numFmtId="4" fontId="76" fillId="0" borderId="0" xfId="0" applyNumberFormat="1" applyFont="1" applyFill="1" applyAlignment="1"/>
    <xf numFmtId="4" fontId="3" fillId="0" borderId="0" xfId="0" applyNumberFormat="1" applyFont="1" applyFill="1" applyBorder="1" applyAlignment="1" applyProtection="1">
      <alignment horizontal="right"/>
      <protection locked="0"/>
    </xf>
    <xf numFmtId="4" fontId="3" fillId="0" borderId="0" xfId="0" applyNumberFormat="1" applyFont="1" applyBorder="1" applyAlignment="1">
      <alignment horizontal="right" wrapText="1"/>
    </xf>
    <xf numFmtId="3" fontId="22" fillId="0" borderId="0" xfId="0" applyNumberFormat="1" applyFont="1" applyAlignment="1" applyProtection="1">
      <alignment vertical="top"/>
    </xf>
    <xf numFmtId="4" fontId="0" fillId="0" borderId="0" xfId="0" applyNumberFormat="1" applyAlignment="1" applyProtection="1">
      <alignment vertical="top" wrapText="1"/>
    </xf>
    <xf numFmtId="4" fontId="76" fillId="0" borderId="9" xfId="0" applyNumberFormat="1" applyFont="1" applyFill="1" applyBorder="1" applyAlignment="1" applyProtection="1"/>
    <xf numFmtId="4" fontId="0" fillId="0" borderId="29" xfId="0" applyNumberFormat="1" applyFill="1" applyBorder="1" applyAlignment="1" applyProtection="1"/>
    <xf numFmtId="4" fontId="76" fillId="0" borderId="0" xfId="0" applyNumberFormat="1" applyFont="1" applyFill="1" applyAlignment="1" applyProtection="1"/>
    <xf numFmtId="4" fontId="3" fillId="0" borderId="0" xfId="0" applyNumberFormat="1" applyFont="1" applyFill="1" applyBorder="1" applyAlignment="1">
      <alignment horizontal="right"/>
    </xf>
    <xf numFmtId="4" fontId="0" fillId="0" borderId="29" xfId="0" applyNumberFormat="1" applyBorder="1" applyAlignment="1" applyProtection="1">
      <alignment vertical="top" wrapText="1"/>
    </xf>
    <xf numFmtId="4" fontId="3" fillId="0" borderId="29" xfId="0" applyNumberFormat="1" applyFont="1" applyBorder="1" applyAlignment="1">
      <alignment vertical="top" wrapText="1"/>
    </xf>
    <xf numFmtId="3" fontId="22" fillId="0" borderId="60" xfId="0" applyNumberFormat="1" applyFont="1" applyBorder="1" applyAlignment="1">
      <alignment horizontal="left" vertical="top"/>
    </xf>
    <xf numFmtId="4" fontId="22" fillId="0" borderId="61" xfId="0" applyNumberFormat="1" applyFont="1" applyBorder="1"/>
    <xf numFmtId="4" fontId="0" fillId="4" borderId="13" xfId="0" applyNumberFormat="1" applyFill="1" applyBorder="1" applyAlignment="1"/>
    <xf numFmtId="4" fontId="3" fillId="0" borderId="29" xfId="0" applyNumberFormat="1" applyFont="1" applyFill="1" applyBorder="1" applyAlignment="1"/>
    <xf numFmtId="4" fontId="0" fillId="0" borderId="29" xfId="0" applyNumberFormat="1" applyFill="1" applyBorder="1" applyAlignment="1">
      <alignment horizontal="right"/>
    </xf>
    <xf numFmtId="4" fontId="3" fillId="0" borderId="0" xfId="0" applyNumberFormat="1" applyFont="1" applyFill="1" applyBorder="1" applyAlignment="1"/>
    <xf numFmtId="4" fontId="0" fillId="0" borderId="29" xfId="0" applyNumberFormat="1" applyFill="1" applyBorder="1" applyAlignment="1">
      <alignment vertical="top" wrapText="1"/>
    </xf>
    <xf numFmtId="3" fontId="22" fillId="0" borderId="0" xfId="0" applyNumberFormat="1" applyFont="1" applyFill="1" applyAlignment="1">
      <alignment vertical="top"/>
    </xf>
    <xf numFmtId="4" fontId="3" fillId="0" borderId="29" xfId="0" applyNumberFormat="1" applyFont="1" applyFill="1" applyBorder="1" applyAlignment="1">
      <alignment vertical="top" wrapText="1"/>
    </xf>
    <xf numFmtId="0" fontId="3" fillId="0" borderId="34" xfId="0" applyFont="1" applyFill="1" applyBorder="1" applyAlignment="1">
      <alignment horizontal="justify" vertical="justify" wrapText="1"/>
    </xf>
    <xf numFmtId="4" fontId="3" fillId="0" borderId="0" xfId="0" applyNumberFormat="1" applyFont="1" applyFill="1" applyAlignment="1">
      <alignment horizontal="right"/>
    </xf>
    <xf numFmtId="4" fontId="3" fillId="0" borderId="0" xfId="0" applyNumberFormat="1" applyFont="1" applyFill="1" applyBorder="1" applyAlignment="1">
      <alignment horizontal="right" wrapText="1"/>
    </xf>
    <xf numFmtId="4" fontId="3" fillId="0" borderId="0" xfId="0" applyNumberFormat="1" applyFont="1" applyAlignment="1">
      <alignment horizontal="right"/>
    </xf>
    <xf numFmtId="4" fontId="3" fillId="0" borderId="0" xfId="0" applyNumberFormat="1" applyFont="1" applyAlignment="1">
      <alignment horizontal="left" wrapText="1"/>
    </xf>
    <xf numFmtId="3" fontId="36" fillId="0" borderId="0" xfId="0" applyNumberFormat="1" applyFont="1" applyAlignment="1">
      <alignment horizontal="left" vertical="top"/>
    </xf>
    <xf numFmtId="4" fontId="0" fillId="0" borderId="0" xfId="0" applyNumberFormat="1" applyAlignment="1">
      <alignment horizontal="left" vertical="top" wrapText="1"/>
    </xf>
    <xf numFmtId="4" fontId="76" fillId="0" borderId="0" xfId="0" applyNumberFormat="1" applyFont="1" applyAlignment="1">
      <alignment horizontal="left"/>
    </xf>
    <xf numFmtId="4" fontId="3" fillId="0" borderId="0" xfId="0" applyNumberFormat="1" applyFont="1" applyBorder="1" applyAlignment="1" applyProtection="1">
      <alignment horizontal="right" vertical="center"/>
      <protection locked="0"/>
    </xf>
    <xf numFmtId="4" fontId="0" fillId="0" borderId="0" xfId="0" applyNumberFormat="1" applyFill="1" applyBorder="1" applyAlignment="1">
      <alignment horizontal="right" vertical="center"/>
    </xf>
    <xf numFmtId="3" fontId="35" fillId="0" borderId="62" xfId="0" applyNumberFormat="1" applyFont="1" applyFill="1" applyBorder="1" applyAlignment="1">
      <alignment horizontal="left" vertical="center"/>
    </xf>
    <xf numFmtId="4" fontId="0" fillId="0" borderId="11" xfId="0" applyNumberFormat="1" applyBorder="1" applyAlignment="1">
      <alignment horizontal="left" vertical="center" wrapText="1"/>
    </xf>
    <xf numFmtId="4" fontId="0" fillId="0" borderId="11" xfId="0" applyNumberFormat="1" applyBorder="1" applyAlignment="1">
      <alignment horizontal="right" vertical="center"/>
    </xf>
    <xf numFmtId="4" fontId="76" fillId="0" borderId="11" xfId="0" applyNumberFormat="1" applyFont="1" applyBorder="1" applyAlignment="1">
      <alignment horizontal="left" vertical="center"/>
    </xf>
    <xf numFmtId="4" fontId="35" fillId="0" borderId="63" xfId="0" applyNumberFormat="1" applyFont="1" applyFill="1" applyBorder="1" applyAlignment="1">
      <alignment horizontal="left" vertical="center"/>
    </xf>
    <xf numFmtId="4" fontId="35" fillId="0" borderId="63" xfId="0" applyNumberFormat="1" applyFont="1" applyFill="1" applyBorder="1" applyAlignment="1">
      <alignment horizontal="center" vertical="center"/>
    </xf>
    <xf numFmtId="4" fontId="0" fillId="0" borderId="0" xfId="0" applyNumberFormat="1" applyBorder="1" applyAlignment="1">
      <alignment horizontal="left" vertical="center" wrapText="1"/>
    </xf>
    <xf numFmtId="4" fontId="0" fillId="0" borderId="0" xfId="0" applyNumberFormat="1" applyBorder="1" applyAlignment="1">
      <alignment horizontal="right" vertical="center"/>
    </xf>
    <xf numFmtId="4" fontId="76" fillId="0" borderId="0" xfId="0" applyNumberFormat="1" applyFont="1" applyBorder="1" applyAlignment="1">
      <alignment horizontal="left" vertical="center"/>
    </xf>
    <xf numFmtId="4" fontId="0" fillId="0" borderId="64" xfId="0" applyNumberFormat="1" applyBorder="1" applyAlignment="1">
      <alignment horizontal="right" vertical="center"/>
    </xf>
    <xf numFmtId="4" fontId="3" fillId="0" borderId="64" xfId="0" applyNumberFormat="1" applyFont="1" applyBorder="1" applyAlignment="1">
      <alignment vertical="center"/>
    </xf>
    <xf numFmtId="3" fontId="22" fillId="0" borderId="65" xfId="0" applyNumberFormat="1" applyFont="1" applyBorder="1" applyAlignment="1">
      <alignment horizontal="left" vertical="center"/>
    </xf>
    <xf numFmtId="4" fontId="0" fillId="0" borderId="31" xfId="0" applyNumberFormat="1" applyBorder="1" applyAlignment="1">
      <alignment horizontal="left" vertical="center" wrapText="1"/>
    </xf>
    <xf numFmtId="4" fontId="0" fillId="0" borderId="31" xfId="0" applyNumberFormat="1" applyBorder="1" applyAlignment="1">
      <alignment horizontal="right" vertical="center"/>
    </xf>
    <xf numFmtId="4" fontId="76" fillId="0" borderId="31" xfId="0" applyNumberFormat="1" applyFont="1" applyBorder="1" applyAlignment="1">
      <alignment horizontal="left" vertical="center"/>
    </xf>
    <xf numFmtId="4" fontId="3" fillId="0" borderId="66" xfId="0" applyNumberFormat="1" applyFont="1" applyBorder="1" applyAlignment="1" applyProtection="1">
      <alignment horizontal="right" vertical="center"/>
      <protection locked="0"/>
    </xf>
    <xf numFmtId="4" fontId="22" fillId="0" borderId="66" xfId="0" applyNumberFormat="1" applyFont="1" applyFill="1" applyBorder="1" applyAlignment="1">
      <alignment horizontal="right" vertical="center"/>
    </xf>
    <xf numFmtId="3" fontId="3" fillId="0" borderId="16" xfId="0" applyNumberFormat="1" applyFont="1" applyBorder="1" applyAlignment="1">
      <alignment horizontal="left" vertical="center"/>
    </xf>
    <xf numFmtId="4" fontId="3" fillId="0" borderId="64" xfId="0" applyNumberFormat="1" applyFont="1" applyBorder="1" applyAlignment="1" applyProtection="1">
      <alignment horizontal="right" vertical="center"/>
      <protection locked="0"/>
    </xf>
    <xf numFmtId="4" fontId="3" fillId="0" borderId="64" xfId="0" applyNumberFormat="1" applyFont="1" applyFill="1" applyBorder="1" applyAlignment="1">
      <alignment horizontal="right" vertical="center"/>
    </xf>
    <xf numFmtId="3" fontId="3" fillId="0" borderId="65" xfId="0" applyNumberFormat="1" applyFont="1" applyBorder="1" applyAlignment="1">
      <alignment horizontal="left" vertical="center"/>
    </xf>
    <xf numFmtId="4" fontId="3" fillId="0" borderId="31" xfId="0" applyNumberFormat="1" applyFont="1" applyBorder="1" applyAlignment="1">
      <alignment horizontal="left" vertical="center" wrapText="1"/>
    </xf>
    <xf numFmtId="4" fontId="3" fillId="0" borderId="31" xfId="0" applyNumberFormat="1" applyFont="1" applyBorder="1" applyAlignment="1" applyProtection="1">
      <alignment horizontal="left" vertical="center"/>
    </xf>
    <xf numFmtId="4" fontId="76" fillId="0" borderId="31" xfId="0" applyNumberFormat="1" applyFont="1" applyBorder="1" applyAlignment="1" applyProtection="1">
      <alignment horizontal="left" vertical="center"/>
    </xf>
    <xf numFmtId="4" fontId="3" fillId="0" borderId="66" xfId="0" applyNumberFormat="1" applyFont="1" applyBorder="1" applyAlignment="1">
      <alignment vertical="center"/>
    </xf>
    <xf numFmtId="4" fontId="3" fillId="0" borderId="67" xfId="0" applyNumberFormat="1" applyFont="1" applyBorder="1" applyAlignment="1" applyProtection="1">
      <alignment horizontal="right"/>
      <protection locked="0"/>
    </xf>
    <xf numFmtId="4" fontId="3" fillId="0" borderId="0" xfId="0" applyNumberFormat="1" applyFont="1" applyBorder="1" applyAlignment="1">
      <alignment horizontal="left" vertical="center" wrapText="1"/>
    </xf>
    <xf numFmtId="4" fontId="3" fillId="0" borderId="0" xfId="0" applyNumberFormat="1" applyFont="1" applyBorder="1" applyAlignment="1" applyProtection="1">
      <alignment horizontal="left" vertical="center"/>
    </xf>
    <xf numFmtId="4" fontId="76" fillId="0" borderId="0" xfId="0" applyNumberFormat="1" applyFont="1" applyBorder="1" applyAlignment="1" applyProtection="1">
      <alignment horizontal="left" vertical="center"/>
    </xf>
    <xf numFmtId="4" fontId="22" fillId="0" borderId="67" xfId="0" applyNumberFormat="1" applyFont="1" applyBorder="1" applyAlignment="1" applyProtection="1">
      <alignment horizontal="right"/>
      <protection locked="0"/>
    </xf>
    <xf numFmtId="4" fontId="0" fillId="0" borderId="0" xfId="0" applyNumberFormat="1" applyAlignment="1">
      <alignment horizontal="left" vertical="center" wrapText="1"/>
    </xf>
    <xf numFmtId="4" fontId="0" fillId="0" borderId="0" xfId="0" applyNumberFormat="1" applyAlignment="1">
      <alignment horizontal="right" vertical="center"/>
    </xf>
    <xf numFmtId="4" fontId="76" fillId="0" borderId="0" xfId="0" applyNumberFormat="1" applyFont="1" applyAlignment="1">
      <alignment horizontal="left" vertical="center"/>
    </xf>
    <xf numFmtId="4" fontId="0" fillId="0" borderId="68" xfId="0" applyNumberFormat="1" applyBorder="1" applyAlignment="1">
      <alignment horizontal="right" vertical="center"/>
    </xf>
    <xf numFmtId="4" fontId="3" fillId="0" borderId="69" xfId="0" applyNumberFormat="1" applyFont="1" applyBorder="1" applyAlignment="1">
      <alignment vertical="center"/>
    </xf>
    <xf numFmtId="3" fontId="35" fillId="0" borderId="70" xfId="0" applyNumberFormat="1" applyFont="1" applyBorder="1" applyAlignment="1">
      <alignment vertical="center"/>
    </xf>
    <xf numFmtId="4" fontId="37" fillId="0" borderId="71" xfId="0" applyNumberFormat="1" applyFont="1" applyBorder="1" applyAlignment="1" applyProtection="1">
      <alignment horizontal="left" vertical="center" wrapText="1"/>
    </xf>
    <xf numFmtId="4" fontId="0" fillId="0" borderId="71" xfId="0" applyNumberFormat="1" applyBorder="1" applyAlignment="1">
      <alignment horizontal="right" vertical="center"/>
    </xf>
    <xf numFmtId="4" fontId="76" fillId="0" borderId="71" xfId="0" applyNumberFormat="1" applyFont="1" applyBorder="1" applyAlignment="1">
      <alignment horizontal="left" vertical="center"/>
    </xf>
    <xf numFmtId="4" fontId="35" fillId="0" borderId="71" xfId="0" applyNumberFormat="1" applyFont="1" applyBorder="1" applyAlignment="1" applyProtection="1">
      <alignment horizontal="right" vertical="center"/>
      <protection locked="0"/>
    </xf>
    <xf numFmtId="4" fontId="37" fillId="0" borderId="72" xfId="0" applyNumberFormat="1" applyFont="1" applyBorder="1" applyAlignment="1" applyProtection="1">
      <alignment horizontal="right" vertical="center"/>
      <protection locked="0"/>
    </xf>
    <xf numFmtId="4" fontId="3" fillId="0" borderId="29" xfId="0" applyNumberFormat="1" applyFont="1" applyBorder="1" applyAlignment="1" applyProtection="1">
      <alignment horizontal="left"/>
    </xf>
    <xf numFmtId="4" fontId="3" fillId="0" borderId="29" xfId="0" applyNumberFormat="1" applyFont="1" applyFill="1" applyBorder="1" applyAlignment="1" applyProtection="1"/>
    <xf numFmtId="4" fontId="0" fillId="0" borderId="0" xfId="0" applyNumberFormat="1" applyFill="1" applyAlignment="1">
      <alignment vertical="top" wrapText="1"/>
    </xf>
    <xf numFmtId="4" fontId="0" fillId="0" borderId="0" xfId="0" applyNumberFormat="1" applyFill="1" applyAlignment="1">
      <alignment horizontal="left"/>
    </xf>
    <xf numFmtId="0" fontId="17" fillId="0" borderId="29" xfId="0" applyFont="1" applyFill="1" applyBorder="1" applyAlignment="1">
      <alignment vertical="top" wrapText="1"/>
    </xf>
    <xf numFmtId="4" fontId="3" fillId="0" borderId="29" xfId="0" applyNumberFormat="1" applyFont="1" applyFill="1" applyBorder="1" applyAlignment="1">
      <alignment horizontal="left"/>
    </xf>
    <xf numFmtId="0" fontId="37" fillId="0" borderId="0" xfId="0" applyFont="1" applyFill="1" applyAlignment="1"/>
    <xf numFmtId="0" fontId="36" fillId="0" borderId="0" xfId="0" applyFont="1" applyFill="1" applyAlignment="1">
      <alignment horizontal="justify" vertical="top" wrapText="1"/>
    </xf>
    <xf numFmtId="0" fontId="37" fillId="0" borderId="0" xfId="0" applyFont="1" applyFill="1" applyAlignment="1">
      <alignment horizontal="center" vertical="top" wrapText="1"/>
    </xf>
    <xf numFmtId="0" fontId="37" fillId="0" borderId="0" xfId="0" applyFont="1" applyFill="1" applyAlignment="1">
      <alignment horizontal="justify" vertical="top" wrapText="1"/>
    </xf>
    <xf numFmtId="166" fontId="37" fillId="0" borderId="0" xfId="0" applyNumberFormat="1" applyFont="1" applyFill="1" applyAlignment="1">
      <alignment horizontal="right" vertical="top" wrapText="1"/>
    </xf>
    <xf numFmtId="166" fontId="37" fillId="0" borderId="9" xfId="0" applyNumberFormat="1" applyFont="1" applyFill="1" applyBorder="1" applyAlignment="1">
      <alignment horizontal="right" vertical="top" wrapText="1"/>
    </xf>
    <xf numFmtId="166" fontId="37" fillId="0" borderId="0" xfId="0" applyNumberFormat="1" applyFont="1" applyFill="1" applyBorder="1" applyAlignment="1">
      <alignment horizontal="right" vertical="top" wrapText="1"/>
    </xf>
    <xf numFmtId="0" fontId="36" fillId="0" borderId="0" xfId="0" applyFont="1" applyFill="1" applyAlignment="1">
      <alignment horizontal="justify"/>
    </xf>
    <xf numFmtId="0" fontId="35" fillId="0" borderId="0" xfId="0" applyFont="1" applyFill="1" applyAlignment="1">
      <alignment horizontal="justify"/>
    </xf>
    <xf numFmtId="0" fontId="22" fillId="0" borderId="31" xfId="0" applyFont="1" applyFill="1" applyBorder="1" applyAlignment="1">
      <alignment horizontal="center" vertical="top" wrapText="1"/>
    </xf>
    <xf numFmtId="0" fontId="22" fillId="0" borderId="0" xfId="0" applyFont="1" applyFill="1" applyBorder="1" applyAlignment="1">
      <alignment horizontal="center" vertical="top" wrapText="1"/>
    </xf>
    <xf numFmtId="0" fontId="3" fillId="0" borderId="0" xfId="0" applyFont="1" applyFill="1" applyAlignment="1">
      <alignment horizontal="justify" vertical="top" wrapText="1"/>
    </xf>
    <xf numFmtId="4" fontId="3" fillId="0" borderId="0" xfId="0" applyNumberFormat="1" applyFont="1" applyFill="1" applyAlignment="1">
      <alignment horizontal="center" wrapText="1"/>
    </xf>
    <xf numFmtId="167" fontId="3" fillId="0" borderId="0" xfId="0" applyNumberFormat="1" applyFont="1" applyFill="1" applyAlignment="1">
      <alignment horizontal="right" wrapText="1"/>
    </xf>
    <xf numFmtId="0" fontId="3" fillId="0" borderId="0" xfId="0" applyFont="1" applyFill="1" applyAlignment="1">
      <alignment horizontal="right" vertical="top"/>
    </xf>
    <xf numFmtId="0" fontId="3" fillId="0" borderId="0" xfId="0" applyFont="1" applyFill="1" applyAlignment="1">
      <alignment vertical="top" wrapText="1"/>
    </xf>
    <xf numFmtId="0" fontId="3" fillId="0" borderId="0" xfId="0" applyFont="1" applyFill="1" applyAlignment="1">
      <alignment horizontal="left" vertical="top" wrapText="1"/>
    </xf>
    <xf numFmtId="4" fontId="3" fillId="0" borderId="0" xfId="0" applyNumberFormat="1" applyFont="1" applyFill="1" applyAlignment="1">
      <alignment horizontal="center"/>
    </xf>
    <xf numFmtId="0" fontId="3" fillId="0" borderId="0" xfId="0" applyFont="1" applyFill="1" applyAlignment="1">
      <alignment horizontal="right" vertical="top" wrapText="1"/>
    </xf>
    <xf numFmtId="0" fontId="37" fillId="0" borderId="0" xfId="0" applyFont="1" applyFill="1" applyAlignment="1">
      <alignment horizontal="justify" wrapText="1"/>
    </xf>
    <xf numFmtId="0" fontId="3" fillId="0" borderId="11" xfId="0" applyFont="1" applyFill="1" applyBorder="1" applyAlignment="1">
      <alignment horizontal="justify" wrapText="1"/>
    </xf>
    <xf numFmtId="4" fontId="3" fillId="0" borderId="11" xfId="0" applyNumberFormat="1" applyFont="1" applyFill="1" applyBorder="1" applyAlignment="1">
      <alignment horizontal="right"/>
    </xf>
    <xf numFmtId="0" fontId="3" fillId="0" borderId="0" xfId="0" applyFont="1" applyFill="1" applyAlignment="1">
      <alignment horizontal="center" vertical="top"/>
    </xf>
    <xf numFmtId="0" fontId="3" fillId="0" borderId="0" xfId="0" applyFont="1" applyFill="1" applyAlignment="1">
      <alignment horizontal="justify" wrapText="1"/>
    </xf>
    <xf numFmtId="0" fontId="3" fillId="0" borderId="0" xfId="0" applyFont="1" applyFill="1" applyAlignment="1">
      <alignment horizontal="justify"/>
    </xf>
    <xf numFmtId="0" fontId="22" fillId="0" borderId="0" xfId="0" applyFont="1" applyFill="1" applyAlignment="1">
      <alignment horizontal="left" wrapText="1"/>
    </xf>
    <xf numFmtId="0" fontId="3" fillId="0" borderId="0" xfId="0" quotePrefix="1" applyFont="1" applyFill="1" applyAlignment="1">
      <alignment horizontal="left" vertical="top" wrapText="1"/>
    </xf>
    <xf numFmtId="0" fontId="37" fillId="0" borderId="0" xfId="0" applyFont="1" applyFill="1" applyAlignment="1">
      <alignment horizontal="left" wrapText="1"/>
    </xf>
    <xf numFmtId="4" fontId="37" fillId="0" borderId="0" xfId="0" applyNumberFormat="1" applyFont="1" applyFill="1" applyAlignment="1">
      <alignment horizontal="center" vertical="top" wrapText="1"/>
    </xf>
    <xf numFmtId="0" fontId="3" fillId="0" borderId="0" xfId="0" applyFont="1" applyFill="1" applyBorder="1" applyAlignment="1">
      <alignment horizontal="justify" wrapText="1"/>
    </xf>
    <xf numFmtId="0" fontId="35" fillId="0" borderId="0" xfId="0" applyFont="1" applyFill="1" applyAlignment="1">
      <alignment horizontal="left" wrapText="1"/>
    </xf>
    <xf numFmtId="0" fontId="34" fillId="0" borderId="11" xfId="0" applyFont="1" applyFill="1" applyBorder="1" applyAlignment="1">
      <alignment horizontal="justify" wrapText="1"/>
    </xf>
    <xf numFmtId="0" fontId="34" fillId="0" borderId="0" xfId="0" applyFont="1" applyFill="1" applyBorder="1" applyAlignment="1">
      <alignment horizontal="justify" wrapText="1"/>
    </xf>
    <xf numFmtId="0" fontId="39" fillId="0" borderId="0" xfId="0" applyFont="1" applyFill="1" applyAlignment="1">
      <alignment horizontal="justify" vertical="top" wrapText="1"/>
    </xf>
    <xf numFmtId="4" fontId="39" fillId="0" borderId="0" xfId="0" applyNumberFormat="1" applyFont="1" applyFill="1" applyAlignment="1">
      <alignment horizontal="right" vertical="top" wrapText="1"/>
    </xf>
    <xf numFmtId="0" fontId="34" fillId="0" borderId="0" xfId="0" applyFont="1" applyAlignment="1">
      <alignment horizontal="left" vertical="center"/>
    </xf>
    <xf numFmtId="0" fontId="34" fillId="0" borderId="0" xfId="0" applyFont="1" applyFill="1" applyAlignment="1">
      <alignment horizontal="center" vertical="center"/>
    </xf>
    <xf numFmtId="0" fontId="34" fillId="0" borderId="0" xfId="0" applyFont="1" applyFill="1"/>
    <xf numFmtId="49" fontId="40" fillId="0" borderId="0" xfId="0" applyNumberFormat="1" applyFont="1" applyFill="1" applyAlignment="1">
      <alignment horizontal="right" vertical="center"/>
    </xf>
    <xf numFmtId="0" fontId="34" fillId="0" borderId="0" xfId="0" applyFont="1" applyFill="1" applyAlignment="1">
      <alignment horizontal="left" vertical="center"/>
    </xf>
    <xf numFmtId="0" fontId="37" fillId="5" borderId="0" xfId="0" applyFont="1" applyFill="1" applyAlignment="1">
      <alignment horizontal="center" vertical="top" wrapText="1"/>
    </xf>
    <xf numFmtId="166" fontId="40" fillId="0" borderId="0" xfId="0" applyNumberFormat="1" applyFont="1" applyBorder="1" applyAlignment="1">
      <alignment horizontal="center"/>
    </xf>
    <xf numFmtId="166" fontId="40" fillId="3" borderId="31" xfId="0" applyNumberFormat="1" applyFont="1" applyFill="1" applyBorder="1" applyAlignment="1">
      <alignment horizontal="center"/>
    </xf>
    <xf numFmtId="0" fontId="34" fillId="0" borderId="0" xfId="0" applyFont="1" applyFill="1" applyBorder="1"/>
    <xf numFmtId="0" fontId="34" fillId="0" borderId="0" xfId="0" applyFont="1" applyBorder="1"/>
    <xf numFmtId="0" fontId="34" fillId="0" borderId="0" xfId="0" applyFont="1" applyBorder="1" applyAlignment="1">
      <alignment horizontal="left"/>
    </xf>
    <xf numFmtId="49" fontId="34" fillId="0" borderId="0" xfId="0" applyNumberFormat="1" applyFont="1" applyAlignment="1">
      <alignment horizontal="right"/>
    </xf>
    <xf numFmtId="167" fontId="34" fillId="0" borderId="0" xfId="0" applyNumberFormat="1" applyFont="1" applyAlignment="1">
      <alignment horizontal="center"/>
    </xf>
    <xf numFmtId="167" fontId="22" fillId="0" borderId="31" xfId="0" applyNumberFormat="1" applyFont="1" applyFill="1" applyBorder="1" applyAlignment="1">
      <alignment horizontal="center" vertical="top" wrapText="1"/>
    </xf>
    <xf numFmtId="0" fontId="3" fillId="0" borderId="0" xfId="0" applyFont="1" applyFill="1" applyAlignment="1">
      <alignment horizontal="left" vertical="top"/>
    </xf>
    <xf numFmtId="167" fontId="22" fillId="0" borderId="0" xfId="0" applyNumberFormat="1" applyFont="1" applyFill="1" applyAlignment="1">
      <alignment horizontal="center" vertical="top" wrapText="1"/>
    </xf>
    <xf numFmtId="49" fontId="22" fillId="0" borderId="0" xfId="0" applyNumberFormat="1" applyFont="1" applyAlignment="1">
      <alignment horizontal="center" vertical="top"/>
    </xf>
    <xf numFmtId="0" fontId="22" fillId="0" borderId="0" xfId="0" applyFont="1" applyAlignment="1">
      <alignment horizontal="left" vertical="top" wrapText="1"/>
    </xf>
    <xf numFmtId="167" fontId="22" fillId="0" borderId="0" xfId="0" applyNumberFormat="1" applyFont="1" applyAlignment="1">
      <alignment horizontal="center" vertical="top" wrapText="1"/>
    </xf>
    <xf numFmtId="0" fontId="3" fillId="0" borderId="0" xfId="0" applyFont="1" applyAlignment="1">
      <alignment horizontal="left" vertical="top"/>
    </xf>
    <xf numFmtId="167" fontId="22" fillId="0" borderId="0" xfId="0" applyNumberFormat="1" applyFont="1" applyFill="1" applyBorder="1" applyAlignment="1">
      <alignment horizontal="center" vertical="top" wrapText="1"/>
    </xf>
    <xf numFmtId="49" fontId="3" fillId="0" borderId="0" xfId="0" applyNumberFormat="1" applyFont="1" applyFill="1" applyAlignment="1">
      <alignment horizontal="right" vertical="top"/>
    </xf>
    <xf numFmtId="0" fontId="42" fillId="0" borderId="0" xfId="0" applyFont="1" applyFill="1" applyAlignment="1">
      <alignment wrapText="1"/>
    </xf>
    <xf numFmtId="49" fontId="3" fillId="0" borderId="73" xfId="0" applyNumberFormat="1" applyFont="1" applyFill="1" applyBorder="1" applyAlignment="1">
      <alignment horizontal="right" vertical="top"/>
    </xf>
    <xf numFmtId="0" fontId="22" fillId="0" borderId="73" xfId="0" applyFont="1" applyFill="1" applyBorder="1" applyAlignment="1">
      <alignment horizontal="left" vertical="top"/>
    </xf>
    <xf numFmtId="167" fontId="22" fillId="0" borderId="73" xfId="0" applyNumberFormat="1" applyFont="1" applyFill="1" applyBorder="1" applyAlignment="1">
      <alignment horizontal="center" vertical="top" wrapText="1"/>
    </xf>
    <xf numFmtId="49" fontId="3" fillId="0" borderId="0" xfId="0" applyNumberFormat="1" applyFont="1" applyFill="1" applyBorder="1" applyAlignment="1">
      <alignment horizontal="right" vertical="top"/>
    </xf>
    <xf numFmtId="0" fontId="22" fillId="0" borderId="0" xfId="0" applyFont="1" applyFill="1" applyBorder="1" applyAlignment="1">
      <alignment horizontal="left" vertical="top"/>
    </xf>
    <xf numFmtId="167" fontId="3" fillId="0" borderId="0" xfId="0" applyNumberFormat="1" applyFont="1" applyFill="1" applyBorder="1" applyAlignment="1">
      <alignment horizontal="center" vertical="top" wrapText="1"/>
    </xf>
    <xf numFmtId="0" fontId="45" fillId="0" borderId="0" xfId="0" applyFont="1" applyFill="1"/>
    <xf numFmtId="0" fontId="3" fillId="0" borderId="0" xfId="0" applyFont="1" applyFill="1" applyBorder="1" applyAlignment="1">
      <alignment horizontal="right" vertical="top"/>
    </xf>
    <xf numFmtId="4" fontId="3" fillId="0" borderId="0" xfId="0" applyNumberFormat="1" applyFont="1" applyFill="1" applyBorder="1" applyAlignment="1">
      <alignment horizontal="left"/>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vertical="top"/>
    </xf>
    <xf numFmtId="0" fontId="3" fillId="0" borderId="0" xfId="0" applyFont="1" applyFill="1" applyBorder="1" applyAlignment="1">
      <alignment horizontal="left" vertical="top"/>
    </xf>
    <xf numFmtId="49" fontId="22" fillId="0" borderId="0" xfId="0" applyNumberFormat="1" applyFont="1" applyFill="1" applyBorder="1" applyAlignment="1">
      <alignment horizontal="center" vertical="top"/>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47" fillId="0" borderId="0" xfId="0" applyFont="1" applyAlignment="1">
      <alignment vertical="top"/>
    </xf>
    <xf numFmtId="0" fontId="40" fillId="0" borderId="0" xfId="0" applyFont="1" applyAlignment="1">
      <alignment vertical="top"/>
    </xf>
    <xf numFmtId="0" fontId="37" fillId="0" borderId="0" xfId="0" applyFont="1" applyAlignment="1">
      <alignment vertical="top"/>
    </xf>
    <xf numFmtId="0" fontId="34" fillId="0" borderId="0" xfId="0" applyFont="1" applyAlignment="1">
      <alignment vertical="top" wrapText="1"/>
    </xf>
    <xf numFmtId="4" fontId="34" fillId="0" borderId="21" xfId="0" applyNumberFormat="1" applyFont="1" applyBorder="1" applyAlignment="1"/>
    <xf numFmtId="4" fontId="34" fillId="0" borderId="31" xfId="0" applyNumberFormat="1" applyFont="1" applyBorder="1" applyAlignment="1"/>
    <xf numFmtId="4" fontId="34" fillId="0" borderId="74" xfId="0" applyNumberFormat="1" applyFont="1" applyBorder="1" applyAlignment="1"/>
    <xf numFmtId="4" fontId="40" fillId="0" borderId="54" xfId="0" applyNumberFormat="1" applyFont="1" applyBorder="1" applyAlignment="1">
      <alignment horizontal="left"/>
    </xf>
    <xf numFmtId="4" fontId="34" fillId="0" borderId="54" xfId="0" applyNumberFormat="1" applyFont="1" applyBorder="1" applyAlignment="1"/>
    <xf numFmtId="0" fontId="34" fillId="0" borderId="0" xfId="0" applyFont="1" applyAlignment="1">
      <alignment vertical="top"/>
    </xf>
    <xf numFmtId="3" fontId="34" fillId="0" borderId="0" xfId="0" applyNumberFormat="1" applyFont="1" applyAlignment="1">
      <alignment vertical="top"/>
    </xf>
    <xf numFmtId="0" fontId="22" fillId="0" borderId="10" xfId="0" applyFont="1" applyBorder="1" applyAlignment="1">
      <alignment vertical="top"/>
    </xf>
    <xf numFmtId="3" fontId="22" fillId="0" borderId="75" xfId="0" applyNumberFormat="1" applyFont="1" applyBorder="1" applyAlignment="1">
      <alignment vertical="top"/>
    </xf>
    <xf numFmtId="0" fontId="22" fillId="0" borderId="14" xfId="0" applyFont="1" applyFill="1" applyBorder="1" applyAlignment="1">
      <alignment vertical="top"/>
    </xf>
    <xf numFmtId="0" fontId="3" fillId="0" borderId="12" xfId="0" applyNumberFormat="1" applyFont="1" applyBorder="1" applyAlignment="1">
      <alignment horizontal="right" vertical="top"/>
    </xf>
    <xf numFmtId="4" fontId="5" fillId="0" borderId="34" xfId="0" applyNumberFormat="1" applyFont="1" applyFill="1" applyBorder="1"/>
    <xf numFmtId="0" fontId="3" fillId="0" borderId="30" xfId="0" applyNumberFormat="1" applyFont="1" applyBorder="1" applyAlignment="1">
      <alignment horizontal="right" vertical="top"/>
    </xf>
    <xf numFmtId="4" fontId="5" fillId="0" borderId="76" xfId="0" applyNumberFormat="1" applyFont="1" applyFill="1" applyBorder="1"/>
    <xf numFmtId="4" fontId="5" fillId="0" borderId="29" xfId="0" applyNumberFormat="1" applyFont="1" applyFill="1" applyBorder="1"/>
    <xf numFmtId="168" fontId="16" fillId="0" borderId="0" xfId="0" applyNumberFormat="1" applyFont="1"/>
    <xf numFmtId="0" fontId="3" fillId="0" borderId="77" xfId="0" applyNumberFormat="1" applyFont="1" applyBorder="1" applyAlignment="1">
      <alignment horizontal="right" vertical="top"/>
    </xf>
    <xf numFmtId="0" fontId="3" fillId="0" borderId="0" xfId="0" applyFont="1" applyFill="1" applyBorder="1" applyAlignment="1">
      <alignment horizontal="justify" vertical="justify" wrapText="1"/>
    </xf>
    <xf numFmtId="0" fontId="3" fillId="0" borderId="0" xfId="0" applyFont="1" applyBorder="1" applyAlignment="1"/>
    <xf numFmtId="4" fontId="49" fillId="0" borderId="0" xfId="0" applyNumberFormat="1" applyFont="1" applyFill="1" applyBorder="1" applyAlignment="1"/>
    <xf numFmtId="0" fontId="3" fillId="0" borderId="10" xfId="0" applyFont="1" applyBorder="1" applyAlignment="1">
      <alignment vertical="top"/>
    </xf>
    <xf numFmtId="3" fontId="3" fillId="0" borderId="11" xfId="0" applyNumberFormat="1" applyFont="1" applyBorder="1" applyAlignment="1">
      <alignment horizontal="left" vertical="top"/>
    </xf>
    <xf numFmtId="4" fontId="22" fillId="0" borderId="11" xfId="0" applyNumberFormat="1" applyFont="1" applyFill="1" applyBorder="1" applyAlignment="1">
      <alignment horizontal="left"/>
    </xf>
    <xf numFmtId="3" fontId="3" fillId="0" borderId="0" xfId="0" applyNumberFormat="1" applyFont="1" applyAlignment="1">
      <alignment horizontal="left" vertical="top"/>
    </xf>
    <xf numFmtId="0" fontId="3" fillId="0" borderId="0" xfId="0" applyFont="1" applyAlignment="1"/>
    <xf numFmtId="4" fontId="49" fillId="0" borderId="0" xfId="0" applyNumberFormat="1" applyFont="1" applyFill="1" applyAlignment="1">
      <alignment horizontal="center"/>
    </xf>
    <xf numFmtId="0" fontId="22" fillId="0" borderId="0" xfId="0" applyFont="1" applyBorder="1" applyAlignment="1">
      <alignment vertical="top"/>
    </xf>
    <xf numFmtId="0" fontId="51" fillId="0" borderId="0" xfId="0" applyFont="1" applyBorder="1" applyAlignment="1"/>
    <xf numFmtId="0" fontId="0" fillId="0" borderId="76" xfId="0" applyFont="1" applyBorder="1" applyAlignment="1"/>
    <xf numFmtId="0" fontId="3" fillId="0" borderId="0" xfId="0" applyFont="1" applyFill="1" applyAlignment="1">
      <alignment horizontal="justify" vertical="justify" wrapText="1"/>
    </xf>
    <xf numFmtId="0" fontId="3" fillId="0" borderId="0" xfId="0" applyFont="1" applyAlignment="1">
      <alignment vertical="top"/>
    </xf>
    <xf numFmtId="4" fontId="49" fillId="0" borderId="0" xfId="0" applyNumberFormat="1" applyFont="1" applyFill="1" applyAlignment="1"/>
    <xf numFmtId="0" fontId="3" fillId="0" borderId="76" xfId="0" applyFont="1" applyFill="1" applyBorder="1" applyAlignment="1">
      <alignment horizontal="justify" vertical="top" wrapText="1"/>
    </xf>
    <xf numFmtId="0" fontId="51" fillId="0" borderId="0" xfId="0" applyFont="1" applyAlignment="1"/>
    <xf numFmtId="4" fontId="50" fillId="0" borderId="0" xfId="0" applyNumberFormat="1" applyFont="1" applyFill="1" applyBorder="1"/>
    <xf numFmtId="0" fontId="3" fillId="0" borderId="0" xfId="0" applyNumberFormat="1" applyFont="1" applyBorder="1" applyAlignment="1">
      <alignment horizontal="right" vertical="top"/>
    </xf>
    <xf numFmtId="0" fontId="3" fillId="0" borderId="0" xfId="0" applyFont="1" applyBorder="1" applyAlignment="1">
      <alignment vertical="top"/>
    </xf>
    <xf numFmtId="4" fontId="22" fillId="0" borderId="0" xfId="0" applyNumberFormat="1" applyFont="1" applyBorder="1" applyAlignment="1">
      <alignment horizontal="left"/>
    </xf>
    <xf numFmtId="0" fontId="5" fillId="0" borderId="0" xfId="0" applyFont="1" applyFill="1" applyBorder="1" applyAlignment="1">
      <alignment horizontal="center"/>
    </xf>
    <xf numFmtId="0" fontId="3" fillId="0" borderId="28" xfId="0" applyFont="1" applyFill="1" applyBorder="1" applyAlignment="1">
      <alignment horizontal="justify" vertical="justify" wrapText="1"/>
    </xf>
    <xf numFmtId="0" fontId="22" fillId="0" borderId="14" xfId="0" applyFont="1" applyFill="1" applyBorder="1" applyAlignment="1">
      <alignment horizontal="justify" vertical="justify" wrapText="1"/>
    </xf>
    <xf numFmtId="0" fontId="51" fillId="0" borderId="0" xfId="0" applyFont="1" applyBorder="1" applyAlignment="1">
      <alignment vertical="top"/>
    </xf>
    <xf numFmtId="0" fontId="0" fillId="0" borderId="76" xfId="0" applyFill="1" applyBorder="1" applyAlignment="1">
      <alignment horizontal="justify" vertical="top" wrapText="1"/>
    </xf>
    <xf numFmtId="4" fontId="5" fillId="0" borderId="29" xfId="0" applyNumberFormat="1" applyFont="1" applyBorder="1"/>
    <xf numFmtId="4" fontId="49" fillId="0" borderId="0" xfId="0" applyNumberFormat="1" applyFont="1" applyAlignment="1"/>
    <xf numFmtId="0" fontId="51" fillId="0" borderId="0" xfId="0" applyFont="1" applyAlignment="1">
      <alignment vertical="top"/>
    </xf>
    <xf numFmtId="4" fontId="51" fillId="0" borderId="0" xfId="0" applyNumberFormat="1" applyFont="1" applyAlignment="1"/>
    <xf numFmtId="4" fontId="49" fillId="0" borderId="0" xfId="0" applyNumberFormat="1" applyFont="1" applyBorder="1" applyAlignment="1"/>
    <xf numFmtId="4" fontId="73" fillId="0" borderId="0" xfId="0" applyNumberFormat="1" applyFont="1"/>
    <xf numFmtId="0" fontId="78" fillId="0" borderId="0" xfId="0" applyFont="1"/>
    <xf numFmtId="0" fontId="73" fillId="0" borderId="0" xfId="0" applyFont="1" applyFill="1"/>
    <xf numFmtId="0" fontId="73" fillId="0" borderId="0" xfId="0" applyFont="1" applyFill="1" applyAlignment="1">
      <alignment horizontal="left" vertical="top"/>
    </xf>
    <xf numFmtId="167" fontId="79" fillId="0" borderId="0" xfId="0" applyNumberFormat="1" applyFont="1" applyFill="1" applyAlignment="1">
      <alignment horizontal="center" vertical="top" wrapText="1"/>
    </xf>
    <xf numFmtId="167" fontId="79" fillId="0" borderId="0" xfId="0" applyNumberFormat="1" applyFont="1" applyFill="1" applyBorder="1" applyAlignment="1">
      <alignment horizontal="center" vertical="top" wrapText="1"/>
    </xf>
    <xf numFmtId="0" fontId="73" fillId="0" borderId="0" xfId="0" applyFont="1" applyFill="1" applyAlignment="1">
      <alignment horizontal="right" vertical="top"/>
    </xf>
    <xf numFmtId="0" fontId="4" fillId="0" borderId="0" xfId="0" applyFont="1" applyAlignment="1">
      <alignment horizontal="center"/>
    </xf>
    <xf numFmtId="0" fontId="4" fillId="0" borderId="0" xfId="0" applyFont="1"/>
    <xf numFmtId="0" fontId="4" fillId="0" borderId="0" xfId="0" applyFont="1" applyAlignment="1">
      <alignment vertical="justify"/>
    </xf>
    <xf numFmtId="4" fontId="22" fillId="0" borderId="0" xfId="0" applyNumberFormat="1" applyFont="1"/>
    <xf numFmtId="4" fontId="4" fillId="0" borderId="0" xfId="0" applyNumberFormat="1" applyFont="1"/>
    <xf numFmtId="0" fontId="22" fillId="0" borderId="0" xfId="0" applyFont="1"/>
    <xf numFmtId="0" fontId="0" fillId="0" borderId="0" xfId="0" applyAlignment="1"/>
    <xf numFmtId="1" fontId="22" fillId="0" borderId="0" xfId="0" applyNumberFormat="1" applyFont="1" applyFill="1" applyBorder="1" applyAlignment="1">
      <alignment wrapText="1"/>
    </xf>
    <xf numFmtId="0" fontId="22" fillId="0" borderId="0" xfId="10" applyFont="1" applyFill="1" applyBorder="1" applyAlignment="1">
      <alignment vertical="top" wrapText="1"/>
    </xf>
    <xf numFmtId="0" fontId="3" fillId="0" borderId="29" xfId="10" applyFont="1" applyFill="1" applyBorder="1" applyAlignment="1">
      <alignment vertical="top" wrapText="1"/>
    </xf>
    <xf numFmtId="1" fontId="22" fillId="0" borderId="0" xfId="0" applyNumberFormat="1" applyFont="1" applyFill="1" applyBorder="1" applyAlignment="1">
      <alignment horizontal="center" vertical="top"/>
    </xf>
    <xf numFmtId="1" fontId="22" fillId="0" borderId="0" xfId="0" applyNumberFormat="1" applyFont="1" applyFill="1" applyBorder="1" applyAlignment="1">
      <alignment vertical="center" wrapText="1"/>
    </xf>
    <xf numFmtId="1" fontId="38" fillId="0" borderId="29" xfId="0" applyNumberFormat="1" applyFont="1" applyFill="1" applyBorder="1" applyAlignment="1">
      <alignment horizontal="center" vertical="top"/>
    </xf>
    <xf numFmtId="1" fontId="38" fillId="0" borderId="29" xfId="0" applyNumberFormat="1" applyFont="1" applyFill="1" applyBorder="1" applyAlignment="1">
      <alignment horizontal="center"/>
    </xf>
    <xf numFmtId="1" fontId="38" fillId="0" borderId="29" xfId="0" applyNumberFormat="1" applyFont="1" applyFill="1" applyBorder="1" applyAlignment="1">
      <alignment horizontal="center" wrapText="1"/>
    </xf>
    <xf numFmtId="4" fontId="38" fillId="0" borderId="29" xfId="0" applyNumberFormat="1" applyFont="1" applyFill="1" applyBorder="1" applyAlignment="1">
      <alignment horizontal="center"/>
    </xf>
    <xf numFmtId="1" fontId="3" fillId="0" borderId="29" xfId="0" applyNumberFormat="1" applyFont="1" applyFill="1" applyBorder="1" applyAlignment="1">
      <alignment horizontal="center" vertical="top"/>
    </xf>
    <xf numFmtId="1" fontId="3" fillId="0" borderId="29" xfId="0" applyNumberFormat="1" applyFont="1" applyFill="1" applyBorder="1" applyAlignment="1">
      <alignment wrapText="1"/>
    </xf>
    <xf numFmtId="4" fontId="3" fillId="0" borderId="29" xfId="0" applyNumberFormat="1" applyFont="1" applyFill="1" applyBorder="1" applyAlignment="1">
      <alignment horizontal="center"/>
    </xf>
    <xf numFmtId="4" fontId="3" fillId="0" borderId="29" xfId="0" applyNumberFormat="1" applyFont="1" applyFill="1" applyBorder="1"/>
    <xf numFmtId="4" fontId="22" fillId="0" borderId="0" xfId="0" applyNumberFormat="1" applyFont="1" applyFill="1" applyBorder="1" applyAlignment="1">
      <alignment horizontal="center"/>
    </xf>
    <xf numFmtId="4" fontId="22" fillId="0" borderId="0" xfId="0" applyNumberFormat="1" applyFont="1" applyFill="1" applyBorder="1"/>
    <xf numFmtId="1" fontId="3" fillId="0" borderId="0" xfId="0" applyNumberFormat="1" applyFont="1" applyFill="1" applyBorder="1" applyAlignment="1">
      <alignment wrapText="1"/>
    </xf>
    <xf numFmtId="4" fontId="38" fillId="0" borderId="0" xfId="0" applyNumberFormat="1" applyFont="1" applyFill="1" applyBorder="1" applyAlignment="1">
      <alignment horizontal="center"/>
    </xf>
    <xf numFmtId="0" fontId="27" fillId="0" borderId="29" xfId="0" applyFont="1" applyFill="1" applyBorder="1" applyAlignment="1">
      <alignment vertical="top" wrapText="1"/>
    </xf>
    <xf numFmtId="1" fontId="3" fillId="0" borderId="29" xfId="0" applyNumberFormat="1" applyFont="1" applyFill="1" applyBorder="1" applyAlignment="1">
      <alignment vertical="top" wrapText="1"/>
    </xf>
    <xf numFmtId="1" fontId="3" fillId="0" borderId="29" xfId="0" applyNumberFormat="1" applyFont="1" applyFill="1" applyBorder="1" applyAlignment="1">
      <alignment horizontal="center"/>
    </xf>
    <xf numFmtId="1" fontId="0" fillId="0" borderId="29" xfId="0" applyNumberFormat="1" applyFont="1" applyFill="1" applyBorder="1" applyAlignment="1">
      <alignment vertical="top" wrapText="1"/>
    </xf>
    <xf numFmtId="1" fontId="0" fillId="0" borderId="29" xfId="0" applyNumberFormat="1" applyFont="1" applyFill="1" applyBorder="1" applyAlignment="1">
      <alignment wrapText="1"/>
    </xf>
    <xf numFmtId="0" fontId="3" fillId="0" borderId="29" xfId="0" applyFont="1" applyFill="1" applyBorder="1" applyAlignment="1">
      <alignment horizontal="left" vertical="top" wrapText="1"/>
    </xf>
    <xf numFmtId="0" fontId="3" fillId="0" borderId="29" xfId="0" applyFont="1" applyFill="1" applyBorder="1" applyAlignment="1">
      <alignment vertical="top" wrapText="1"/>
    </xf>
    <xf numFmtId="0" fontId="3" fillId="0" borderId="29" xfId="0" applyFont="1" applyFill="1" applyBorder="1" applyAlignment="1">
      <alignment wrapText="1"/>
    </xf>
    <xf numFmtId="1" fontId="57" fillId="0" borderId="0" xfId="0" applyNumberFormat="1" applyFont="1" applyFill="1" applyBorder="1" applyAlignment="1">
      <alignment horizontal="center" vertical="top"/>
    </xf>
    <xf numFmtId="1" fontId="40" fillId="0" borderId="0" xfId="0" applyNumberFormat="1" applyFont="1" applyFill="1" applyBorder="1" applyAlignment="1">
      <alignment wrapText="1"/>
    </xf>
    <xf numFmtId="4" fontId="57" fillId="0" borderId="0" xfId="0" applyNumberFormat="1" applyFont="1" applyFill="1" applyBorder="1" applyAlignment="1">
      <alignment horizontal="center"/>
    </xf>
    <xf numFmtId="4" fontId="57" fillId="0" borderId="0" xfId="0" applyNumberFormat="1" applyFont="1" applyFill="1" applyBorder="1"/>
    <xf numFmtId="1" fontId="22" fillId="0" borderId="33" xfId="0" applyNumberFormat="1" applyFont="1" applyFill="1" applyBorder="1" applyAlignment="1">
      <alignment wrapText="1"/>
    </xf>
    <xf numFmtId="4" fontId="3" fillId="0" borderId="33" xfId="0" applyNumberFormat="1" applyFont="1" applyFill="1" applyBorder="1" applyAlignment="1">
      <alignment horizontal="center"/>
    </xf>
    <xf numFmtId="4" fontId="3" fillId="0" borderId="33" xfId="0" applyNumberFormat="1" applyFont="1" applyFill="1" applyBorder="1"/>
    <xf numFmtId="4" fontId="22" fillId="0" borderId="33" xfId="0" applyNumberFormat="1" applyFont="1" applyFill="1" applyBorder="1"/>
    <xf numFmtId="1" fontId="58" fillId="0" borderId="0" xfId="0" applyNumberFormat="1" applyFont="1" applyFill="1" applyBorder="1" applyAlignment="1">
      <alignment horizontal="center" vertical="top"/>
    </xf>
    <xf numFmtId="4" fontId="58" fillId="0" borderId="0" xfId="0" applyNumberFormat="1" applyFont="1" applyFill="1" applyBorder="1" applyAlignment="1">
      <alignment horizontal="center"/>
    </xf>
    <xf numFmtId="4" fontId="58" fillId="0" borderId="0" xfId="0" applyNumberFormat="1" applyFont="1" applyFill="1" applyBorder="1"/>
    <xf numFmtId="4" fontId="3" fillId="0" borderId="9" xfId="0" applyNumberFormat="1" applyFont="1" applyFill="1" applyBorder="1"/>
    <xf numFmtId="4" fontId="3" fillId="0" borderId="9" xfId="0" applyNumberFormat="1" applyFont="1" applyFill="1" applyBorder="1" applyAlignment="1">
      <alignment horizontal="center"/>
    </xf>
    <xf numFmtId="0" fontId="55" fillId="0" borderId="0" xfId="6"/>
    <xf numFmtId="4" fontId="3" fillId="0" borderId="0" xfId="6" applyNumberFormat="1" applyFont="1" applyFill="1" applyBorder="1"/>
    <xf numFmtId="0" fontId="3" fillId="0" borderId="0" xfId="6" applyFont="1" applyFill="1" applyBorder="1"/>
    <xf numFmtId="4" fontId="38" fillId="0" borderId="0" xfId="6" applyNumberFormat="1" applyFont="1" applyFill="1" applyBorder="1" applyAlignment="1">
      <alignment horizontal="center"/>
    </xf>
    <xf numFmtId="4" fontId="22" fillId="0" borderId="0" xfId="6" applyNumberFormat="1" applyFont="1" applyFill="1" applyBorder="1"/>
    <xf numFmtId="1" fontId="58" fillId="0" borderId="0" xfId="6" applyNumberFormat="1" applyFont="1" applyFill="1" applyBorder="1" applyAlignment="1">
      <alignment wrapText="1"/>
    </xf>
    <xf numFmtId="4" fontId="3" fillId="0" borderId="0" xfId="6" applyNumberFormat="1" applyFont="1" applyFill="1" applyBorder="1" applyAlignment="1">
      <alignment vertical="top" wrapText="1"/>
    </xf>
    <xf numFmtId="1" fontId="3" fillId="0" borderId="0" xfId="6" applyNumberFormat="1" applyFont="1" applyFill="1" applyBorder="1" applyAlignment="1"/>
    <xf numFmtId="0" fontId="3" fillId="0" borderId="0" xfId="7"/>
    <xf numFmtId="1" fontId="3" fillId="0" borderId="0" xfId="7" applyNumberFormat="1" applyFont="1" applyFill="1" applyBorder="1" applyAlignment="1">
      <alignment wrapText="1"/>
    </xf>
    <xf numFmtId="4" fontId="3" fillId="0" borderId="0" xfId="7" applyNumberFormat="1" applyFont="1" applyFill="1" applyBorder="1"/>
    <xf numFmtId="0" fontId="3" fillId="0" borderId="0" xfId="7" applyFont="1" applyFill="1" applyBorder="1"/>
    <xf numFmtId="4" fontId="3" fillId="0" borderId="0" xfId="7" applyNumberFormat="1" applyFont="1" applyFill="1" applyBorder="1" applyAlignment="1">
      <alignment horizontal="center"/>
    </xf>
    <xf numFmtId="1" fontId="3" fillId="0" borderId="0" xfId="7" applyNumberFormat="1" applyFont="1" applyFill="1" applyBorder="1" applyAlignment="1">
      <alignment horizontal="center" vertical="top"/>
    </xf>
    <xf numFmtId="4" fontId="22" fillId="0" borderId="0" xfId="7" applyNumberFormat="1" applyFont="1" applyFill="1" applyBorder="1"/>
    <xf numFmtId="4" fontId="22" fillId="0" borderId="0" xfId="7" applyNumberFormat="1" applyFont="1" applyFill="1" applyBorder="1" applyAlignment="1">
      <alignment horizontal="center"/>
    </xf>
    <xf numFmtId="1" fontId="22" fillId="0" borderId="0" xfId="7" applyNumberFormat="1" applyFont="1" applyFill="1" applyBorder="1" applyAlignment="1">
      <alignment horizontal="center" vertical="top"/>
    </xf>
    <xf numFmtId="1" fontId="22" fillId="0" borderId="0" xfId="7" applyNumberFormat="1" applyFont="1" applyFill="1" applyBorder="1" applyAlignment="1">
      <alignment wrapText="1"/>
    </xf>
    <xf numFmtId="4" fontId="3" fillId="0" borderId="0" xfId="7" applyNumberFormat="1" applyFont="1" applyFill="1" applyBorder="1" applyAlignment="1"/>
    <xf numFmtId="1" fontId="57" fillId="0" borderId="0" xfId="7" applyNumberFormat="1" applyFont="1" applyFill="1" applyBorder="1" applyAlignment="1">
      <alignment horizontal="center" vertical="top"/>
    </xf>
    <xf numFmtId="4" fontId="57" fillId="0" borderId="0" xfId="7" applyNumberFormat="1" applyFont="1" applyFill="1" applyBorder="1"/>
    <xf numFmtId="4" fontId="57" fillId="0" borderId="0" xfId="7" applyNumberFormat="1" applyFont="1" applyFill="1" applyBorder="1" applyAlignment="1">
      <alignment horizontal="center"/>
    </xf>
    <xf numFmtId="4" fontId="58" fillId="0" borderId="0" xfId="7" applyNumberFormat="1" applyFont="1" applyFill="1" applyBorder="1"/>
    <xf numFmtId="1" fontId="22" fillId="0" borderId="0" xfId="7" applyNumberFormat="1" applyFont="1" applyFill="1" applyBorder="1" applyAlignment="1">
      <alignment vertical="center" wrapText="1"/>
    </xf>
    <xf numFmtId="4" fontId="3" fillId="0" borderId="33" xfId="7" applyNumberFormat="1" applyFont="1" applyFill="1" applyBorder="1"/>
    <xf numFmtId="4" fontId="3" fillId="0" borderId="33" xfId="7" applyNumberFormat="1" applyFont="1" applyFill="1" applyBorder="1" applyAlignment="1">
      <alignment horizontal="center"/>
    </xf>
    <xf numFmtId="4" fontId="58" fillId="0" borderId="0" xfId="7" applyNumberFormat="1" applyFont="1" applyFill="1" applyBorder="1" applyAlignment="1">
      <alignment horizontal="center"/>
    </xf>
    <xf numFmtId="1" fontId="38" fillId="0" borderId="29" xfId="7" applyNumberFormat="1" applyFont="1" applyFill="1" applyBorder="1" applyAlignment="1">
      <alignment horizontal="center" vertical="top"/>
    </xf>
    <xf numFmtId="1" fontId="38" fillId="0" borderId="29" xfId="7" applyNumberFormat="1" applyFont="1" applyFill="1" applyBorder="1" applyAlignment="1">
      <alignment horizontal="center" wrapText="1"/>
    </xf>
    <xf numFmtId="4" fontId="38" fillId="0" borderId="29" xfId="7" applyNumberFormat="1" applyFont="1" applyFill="1" applyBorder="1" applyAlignment="1">
      <alignment horizontal="center"/>
    </xf>
    <xf numFmtId="1" fontId="3" fillId="0" borderId="29" xfId="7" applyNumberFormat="1" applyFont="1" applyFill="1" applyBorder="1" applyAlignment="1">
      <alignment horizontal="center" vertical="top"/>
    </xf>
    <xf numFmtId="1" fontId="3" fillId="0" borderId="29" xfId="7" applyNumberFormat="1" applyFill="1" applyBorder="1" applyAlignment="1">
      <alignment wrapText="1"/>
    </xf>
    <xf numFmtId="4" fontId="3" fillId="0" borderId="29" xfId="7" applyNumberFormat="1" applyFont="1" applyFill="1" applyBorder="1" applyAlignment="1">
      <alignment horizontal="center"/>
    </xf>
    <xf numFmtId="1" fontId="3" fillId="0" borderId="29" xfId="7" applyNumberFormat="1" applyFont="1" applyFill="1" applyBorder="1" applyAlignment="1">
      <alignment wrapText="1"/>
    </xf>
    <xf numFmtId="0" fontId="27" fillId="0" borderId="29" xfId="7" applyFont="1" applyFill="1" applyBorder="1" applyAlignment="1">
      <alignment vertical="top" wrapText="1"/>
    </xf>
    <xf numFmtId="1" fontId="3" fillId="0" borderId="29" xfId="7" applyNumberFormat="1" applyFont="1" applyFill="1" applyBorder="1" applyAlignment="1">
      <alignment vertical="top" wrapText="1"/>
    </xf>
    <xf numFmtId="0" fontId="3" fillId="0" borderId="29" xfId="7" applyFont="1" applyFill="1" applyBorder="1" applyAlignment="1">
      <alignment horizontal="left" vertical="top" wrapText="1"/>
    </xf>
    <xf numFmtId="0" fontId="3" fillId="0" borderId="29" xfId="7" applyFont="1" applyFill="1" applyBorder="1" applyAlignment="1">
      <alignment wrapText="1"/>
    </xf>
    <xf numFmtId="0" fontId="3" fillId="0" borderId="29" xfId="7" applyFont="1" applyFill="1" applyBorder="1" applyAlignment="1">
      <alignment vertical="top" wrapText="1"/>
    </xf>
    <xf numFmtId="1" fontId="40" fillId="0" borderId="0" xfId="7" applyNumberFormat="1" applyFont="1" applyFill="1" applyBorder="1" applyAlignment="1">
      <alignment wrapText="1"/>
    </xf>
    <xf numFmtId="4" fontId="22" fillId="0" borderId="78" xfId="0" applyNumberFormat="1" applyFont="1" applyFill="1" applyBorder="1" applyAlignment="1"/>
    <xf numFmtId="0" fontId="0" fillId="0" borderId="0" xfId="0" applyFont="1" applyBorder="1" applyAlignment="1"/>
    <xf numFmtId="4" fontId="0" fillId="0" borderId="0" xfId="0" applyNumberFormat="1" applyFont="1" applyBorder="1" applyAlignment="1"/>
    <xf numFmtId="4" fontId="22" fillId="0" borderId="0" xfId="0" applyNumberFormat="1" applyFont="1" applyFill="1" applyBorder="1" applyAlignment="1">
      <alignment horizontal="right"/>
    </xf>
    <xf numFmtId="4" fontId="22" fillId="0" borderId="0" xfId="0" applyNumberFormat="1" applyFont="1" applyFill="1" applyBorder="1" applyAlignment="1"/>
    <xf numFmtId="4" fontId="22" fillId="0" borderId="62" xfId="0" applyNumberFormat="1" applyFont="1" applyFill="1" applyBorder="1" applyAlignment="1">
      <alignment horizontal="left"/>
    </xf>
    <xf numFmtId="4" fontId="22" fillId="0" borderId="11" xfId="0" applyNumberFormat="1" applyFont="1" applyFill="1" applyBorder="1" applyAlignment="1">
      <alignment horizontal="right"/>
    </xf>
    <xf numFmtId="4" fontId="40" fillId="0" borderId="0" xfId="0" applyNumberFormat="1" applyFont="1" applyFill="1" applyBorder="1" applyAlignment="1">
      <alignment horizontal="left"/>
    </xf>
    <xf numFmtId="0" fontId="34" fillId="0" borderId="0" xfId="0" applyFont="1" applyFill="1" applyBorder="1" applyAlignment="1"/>
    <xf numFmtId="4" fontId="34" fillId="0" borderId="0" xfId="0" applyNumberFormat="1" applyFont="1" applyFill="1" applyBorder="1" applyAlignment="1"/>
    <xf numFmtId="4" fontId="48" fillId="0" borderId="0" xfId="0" applyNumberFormat="1" applyFont="1" applyFill="1" applyBorder="1" applyAlignment="1">
      <alignment horizontal="right"/>
    </xf>
    <xf numFmtId="0" fontId="51" fillId="0" borderId="0" xfId="0" applyFont="1" applyAlignment="1">
      <alignment vertical="top" wrapText="1"/>
    </xf>
    <xf numFmtId="0" fontId="51" fillId="0" borderId="79" xfId="0" applyFont="1" applyBorder="1" applyAlignment="1">
      <alignment vertical="top"/>
    </xf>
    <xf numFmtId="3" fontId="22" fillId="0" borderId="80" xfId="0" applyNumberFormat="1" applyFont="1" applyBorder="1" applyAlignment="1">
      <alignment vertical="top"/>
    </xf>
    <xf numFmtId="0" fontId="22" fillId="0" borderId="81" xfId="0" applyFont="1" applyBorder="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xf numFmtId="0" fontId="0" fillId="0" borderId="82" xfId="0" applyNumberFormat="1" applyFont="1" applyBorder="1" applyAlignment="1">
      <alignment horizontal="right" vertical="top"/>
    </xf>
    <xf numFmtId="0" fontId="0" fillId="0" borderId="76" xfId="0" applyFont="1" applyFill="1" applyBorder="1" applyAlignment="1">
      <alignment horizontal="left" vertical="top" wrapText="1"/>
    </xf>
    <xf numFmtId="0" fontId="0" fillId="0" borderId="76" xfId="0" applyFont="1" applyFill="1" applyBorder="1" applyAlignment="1">
      <alignment horizontal="justify" vertical="top" wrapText="1"/>
    </xf>
    <xf numFmtId="0" fontId="0" fillId="0" borderId="83" xfId="0" applyFont="1" applyFill="1" applyBorder="1" applyAlignment="1">
      <alignment horizontal="justify" vertical="top" wrapText="1"/>
    </xf>
    <xf numFmtId="0" fontId="0" fillId="0" borderId="76" xfId="0" applyBorder="1" applyAlignment="1"/>
    <xf numFmtId="0" fontId="0" fillId="0" borderId="84" xfId="0" applyNumberFormat="1" applyFont="1" applyBorder="1" applyAlignment="1">
      <alignment horizontal="right" vertical="top"/>
    </xf>
    <xf numFmtId="0" fontId="0" fillId="0" borderId="85" xfId="0" applyFont="1" applyBorder="1" applyAlignment="1">
      <alignment vertical="top"/>
    </xf>
    <xf numFmtId="4" fontId="22" fillId="0" borderId="86" xfId="0" applyNumberFormat="1" applyFont="1" applyFill="1" applyBorder="1" applyAlignment="1">
      <alignment horizontal="left"/>
    </xf>
    <xf numFmtId="0" fontId="22" fillId="0" borderId="86" xfId="0" applyFont="1" applyBorder="1" applyAlignment="1"/>
    <xf numFmtId="4" fontId="50" fillId="0" borderId="86" xfId="0" applyNumberFormat="1" applyFont="1" applyFill="1" applyBorder="1"/>
    <xf numFmtId="4" fontId="0" fillId="0" borderId="86" xfId="0" applyNumberFormat="1" applyFont="1" applyBorder="1" applyAlignment="1"/>
    <xf numFmtId="0" fontId="0" fillId="0" borderId="0" xfId="0" applyFont="1" applyBorder="1" applyAlignment="1">
      <alignment vertical="top"/>
    </xf>
    <xf numFmtId="4" fontId="22" fillId="0" borderId="0" xfId="0" applyNumberFormat="1" applyFont="1" applyFill="1" applyBorder="1" applyAlignment="1">
      <alignment horizontal="left"/>
    </xf>
    <xf numFmtId="4" fontId="0" fillId="0" borderId="0" xfId="0" applyNumberFormat="1" applyFont="1" applyAlignment="1"/>
    <xf numFmtId="0" fontId="22" fillId="0" borderId="85" xfId="0" applyFont="1" applyBorder="1" applyAlignment="1">
      <alignment vertical="top"/>
    </xf>
    <xf numFmtId="3" fontId="22" fillId="0" borderId="86" xfId="0" applyNumberFormat="1" applyFont="1" applyBorder="1" applyAlignment="1">
      <alignment vertical="top"/>
    </xf>
    <xf numFmtId="0" fontId="22" fillId="0" borderId="87" xfId="0" applyFont="1" applyFill="1" applyBorder="1" applyAlignment="1">
      <alignment vertical="top"/>
    </xf>
    <xf numFmtId="0" fontId="51" fillId="0" borderId="86" xfId="0" applyFont="1" applyBorder="1" applyAlignment="1"/>
    <xf numFmtId="4" fontId="49" fillId="0" borderId="86" xfId="0" applyNumberFormat="1" applyFont="1" applyFill="1" applyBorder="1" applyAlignment="1"/>
    <xf numFmtId="3" fontId="22" fillId="0" borderId="0" xfId="0" applyNumberFormat="1" applyFont="1" applyBorder="1" applyAlignment="1">
      <alignment vertical="top"/>
    </xf>
    <xf numFmtId="0" fontId="22" fillId="0" borderId="0" xfId="0" applyFont="1" applyFill="1" applyBorder="1" applyAlignment="1">
      <alignment vertical="top"/>
    </xf>
    <xf numFmtId="3" fontId="22" fillId="0" borderId="88" xfId="0" applyNumberFormat="1" applyFont="1" applyBorder="1" applyAlignment="1">
      <alignment vertical="top"/>
    </xf>
    <xf numFmtId="4" fontId="49" fillId="0" borderId="88" xfId="0" applyNumberFormat="1" applyFont="1" applyBorder="1" applyAlignment="1"/>
    <xf numFmtId="0" fontId="0" fillId="0" borderId="0" xfId="0" applyFont="1" applyFill="1" applyAlignment="1">
      <alignment vertical="top" wrapText="1"/>
    </xf>
    <xf numFmtId="4" fontId="0" fillId="0" borderId="0" xfId="0" applyNumberFormat="1" applyFont="1" applyAlignment="1">
      <alignment horizontal="center"/>
    </xf>
    <xf numFmtId="4" fontId="0" fillId="0" borderId="83" xfId="0" applyNumberFormat="1" applyFont="1" applyBorder="1" applyAlignment="1"/>
    <xf numFmtId="4" fontId="5" fillId="0" borderId="83" xfId="0" applyNumberFormat="1" applyFont="1" applyFill="1" applyBorder="1"/>
    <xf numFmtId="0" fontId="0" fillId="0" borderId="0" xfId="0" applyFont="1" applyFill="1" applyAlignment="1">
      <alignment horizontal="justify" vertical="top" wrapText="1"/>
    </xf>
    <xf numFmtId="4" fontId="49" fillId="0" borderId="0" xfId="0" applyNumberFormat="1" applyFont="1" applyFill="1" applyBorder="1" applyAlignment="1">
      <alignment horizontal="center"/>
    </xf>
    <xf numFmtId="4" fontId="22" fillId="0" borderId="89" xfId="0" applyNumberFormat="1" applyFont="1" applyBorder="1" applyAlignment="1"/>
    <xf numFmtId="0" fontId="0" fillId="0" borderId="0" xfId="0" applyFont="1" applyFill="1" applyBorder="1" applyAlignment="1">
      <alignment vertical="top"/>
    </xf>
    <xf numFmtId="0" fontId="22" fillId="0" borderId="0" xfId="0" applyFont="1" applyFill="1" applyBorder="1" applyAlignment="1"/>
    <xf numFmtId="4" fontId="0" fillId="0" borderId="0" xfId="0" applyNumberFormat="1" applyFont="1" applyFill="1" applyBorder="1" applyAlignment="1"/>
    <xf numFmtId="4" fontId="0" fillId="0" borderId="88" xfId="0" applyNumberFormat="1" applyFont="1" applyBorder="1" applyAlignment="1"/>
    <xf numFmtId="0" fontId="22" fillId="0" borderId="0" xfId="0" applyFont="1" applyBorder="1" applyAlignment="1"/>
    <xf numFmtId="4" fontId="22" fillId="0" borderId="0" xfId="0" applyNumberFormat="1" applyFont="1" applyBorder="1" applyAlignment="1"/>
    <xf numFmtId="3" fontId="22" fillId="0" borderId="90" xfId="0" applyNumberFormat="1" applyFont="1" applyBorder="1" applyAlignment="1">
      <alignment vertical="top"/>
    </xf>
    <xf numFmtId="0" fontId="5" fillId="0" borderId="91" xfId="0" applyFont="1" applyFill="1" applyBorder="1" applyAlignment="1">
      <alignment horizontal="left"/>
    </xf>
    <xf numFmtId="4" fontId="5" fillId="0" borderId="76" xfId="0" applyNumberFormat="1" applyFont="1" applyFill="1" applyBorder="1" applyAlignment="1">
      <alignment horizontal="center"/>
    </xf>
    <xf numFmtId="0" fontId="0" fillId="0" borderId="76" xfId="0" applyFont="1" applyFill="1" applyBorder="1" applyAlignment="1"/>
    <xf numFmtId="0" fontId="51" fillId="0" borderId="0" xfId="0" applyFont="1" applyFill="1" applyAlignment="1">
      <alignment vertical="top" wrapText="1"/>
    </xf>
    <xf numFmtId="0" fontId="51" fillId="0" borderId="0" xfId="0" applyFont="1" applyFill="1" applyBorder="1" applyAlignment="1">
      <alignment vertical="top" wrapText="1"/>
    </xf>
    <xf numFmtId="0" fontId="22" fillId="0" borderId="86" xfId="0" applyFont="1" applyFill="1" applyBorder="1" applyAlignment="1">
      <alignment vertical="top"/>
    </xf>
    <xf numFmtId="0" fontId="54" fillId="0" borderId="76" xfId="0" applyFont="1" applyBorder="1" applyAlignment="1"/>
    <xf numFmtId="0" fontId="51" fillId="0" borderId="84" xfId="0" applyFont="1" applyBorder="1" applyAlignment="1">
      <alignment vertical="top"/>
    </xf>
    <xf numFmtId="0" fontId="0" fillId="0" borderId="85"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86" xfId="0" applyFont="1" applyFill="1" applyBorder="1" applyAlignment="1">
      <alignment horizontal="center" vertical="center" wrapText="1"/>
    </xf>
    <xf numFmtId="4" fontId="0" fillId="0" borderId="86" xfId="0" applyNumberFormat="1" applyFont="1" applyFill="1" applyBorder="1" applyAlignment="1">
      <alignment horizontal="center" vertical="center" wrapText="1"/>
    </xf>
    <xf numFmtId="4" fontId="0" fillId="0" borderId="88" xfId="0" applyNumberFormat="1" applyFont="1" applyFill="1" applyBorder="1" applyAlignment="1">
      <alignment horizontal="center" vertical="center" wrapText="1"/>
    </xf>
    <xf numFmtId="3" fontId="22" fillId="0" borderId="92" xfId="0" applyNumberFormat="1" applyFont="1" applyBorder="1" applyAlignment="1">
      <alignment vertical="top"/>
    </xf>
    <xf numFmtId="0" fontId="22" fillId="0" borderId="87" xfId="0" applyFont="1" applyBorder="1" applyAlignment="1">
      <alignment vertical="top"/>
    </xf>
    <xf numFmtId="0" fontId="0" fillId="0" borderId="86" xfId="0" applyFont="1" applyBorder="1" applyAlignment="1"/>
    <xf numFmtId="4" fontId="49" fillId="0" borderId="86" xfId="0" applyNumberFormat="1" applyFont="1" applyBorder="1" applyAlignment="1"/>
    <xf numFmtId="0" fontId="0" fillId="0" borderId="29" xfId="0" applyFont="1" applyFill="1" applyBorder="1" applyAlignment="1">
      <alignment horizontal="justify" vertical="top" wrapText="1"/>
    </xf>
    <xf numFmtId="0" fontId="0" fillId="0" borderId="91" xfId="0" applyFont="1" applyBorder="1" applyAlignment="1"/>
    <xf numFmtId="0" fontId="0" fillId="0" borderId="29" xfId="10" applyFont="1" applyFill="1" applyBorder="1" applyAlignment="1">
      <alignment vertical="top" wrapText="1"/>
    </xf>
    <xf numFmtId="1" fontId="57" fillId="0" borderId="0" xfId="0" applyNumberFormat="1" applyFont="1" applyFill="1" applyBorder="1" applyAlignment="1">
      <alignment wrapText="1"/>
    </xf>
    <xf numFmtId="1" fontId="58" fillId="0" borderId="33" xfId="0" applyNumberFormat="1" applyFont="1" applyFill="1" applyBorder="1" applyAlignment="1">
      <alignment wrapText="1"/>
    </xf>
    <xf numFmtId="4" fontId="58" fillId="0" borderId="33" xfId="0" applyNumberFormat="1" applyFont="1" applyFill="1" applyBorder="1" applyAlignment="1">
      <alignment horizontal="center"/>
    </xf>
    <xf numFmtId="4" fontId="58" fillId="0" borderId="33" xfId="0" applyNumberFormat="1" applyFont="1" applyFill="1" applyBorder="1"/>
    <xf numFmtId="1" fontId="0" fillId="0" borderId="29" xfId="0" applyNumberFormat="1" applyFill="1" applyBorder="1" applyAlignment="1">
      <alignment wrapText="1"/>
    </xf>
    <xf numFmtId="1" fontId="0" fillId="0" borderId="29" xfId="0" applyNumberFormat="1" applyFill="1" applyBorder="1" applyAlignment="1">
      <alignment vertical="top" wrapText="1"/>
    </xf>
    <xf numFmtId="1" fontId="0" fillId="0" borderId="29" xfId="0" applyNumberFormat="1" applyFill="1" applyBorder="1" applyAlignment="1">
      <alignment horizontal="left" vertical="top" wrapText="1"/>
    </xf>
    <xf numFmtId="4" fontId="3" fillId="0" borderId="0" xfId="0" applyNumberFormat="1" applyFont="1" applyFill="1"/>
    <xf numFmtId="0" fontId="0" fillId="0" borderId="29" xfId="0" applyFill="1" applyBorder="1" applyAlignment="1">
      <alignment vertical="top" wrapText="1"/>
    </xf>
    <xf numFmtId="4" fontId="0" fillId="0" borderId="29" xfId="0" applyNumberFormat="1" applyFill="1" applyBorder="1" applyAlignment="1">
      <alignment horizontal="center"/>
    </xf>
    <xf numFmtId="0" fontId="0" fillId="0" borderId="29" xfId="0" applyFill="1" applyBorder="1"/>
    <xf numFmtId="1" fontId="3" fillId="0" borderId="0" xfId="0" applyNumberFormat="1" applyFont="1" applyFill="1" applyBorder="1" applyAlignment="1"/>
    <xf numFmtId="0" fontId="3" fillId="0" borderId="29" xfId="0" applyFont="1" applyFill="1" applyBorder="1"/>
    <xf numFmtId="0" fontId="36" fillId="0" borderId="0" xfId="0" applyFont="1" applyBorder="1" applyAlignment="1">
      <alignment wrapText="1"/>
    </xf>
    <xf numFmtId="0" fontId="37" fillId="0" borderId="0" xfId="0" applyFont="1" applyBorder="1" applyAlignment="1">
      <alignment wrapText="1"/>
    </xf>
    <xf numFmtId="49" fontId="3" fillId="0" borderId="0" xfId="0" applyNumberFormat="1" applyFont="1" applyAlignment="1">
      <alignment horizontal="left" vertical="top"/>
    </xf>
    <xf numFmtId="0" fontId="0" fillId="0" borderId="0" xfId="0" applyAlignment="1">
      <alignment horizontal="left" vertical="top"/>
    </xf>
    <xf numFmtId="4" fontId="3" fillId="0" borderId="0" xfId="0" applyNumberFormat="1" applyFont="1" applyFill="1" applyAlignment="1"/>
    <xf numFmtId="0" fontId="35" fillId="0" borderId="0" xfId="0" applyFont="1" applyFill="1" applyAlignment="1">
      <alignment wrapText="1"/>
    </xf>
    <xf numFmtId="49" fontId="73" fillId="0" borderId="0" xfId="0" applyNumberFormat="1" applyFont="1" applyFill="1" applyBorder="1" applyAlignment="1">
      <alignment horizontal="right" vertical="top"/>
    </xf>
    <xf numFmtId="0" fontId="79" fillId="0" borderId="0" xfId="0" applyFont="1" applyFill="1" applyBorder="1" applyAlignment="1">
      <alignment horizontal="left" vertical="top"/>
    </xf>
    <xf numFmtId="3" fontId="22" fillId="0" borderId="62" xfId="0" applyNumberFormat="1" applyFont="1" applyBorder="1" applyAlignment="1">
      <alignment horizontal="left" vertical="top"/>
    </xf>
    <xf numFmtId="4" fontId="5" fillId="0" borderId="41" xfId="0" applyNumberFormat="1" applyFont="1" applyFill="1" applyBorder="1" applyAlignment="1"/>
    <xf numFmtId="4" fontId="5" fillId="0" borderId="29" xfId="0" applyNumberFormat="1" applyFont="1" applyFill="1" applyBorder="1" applyAlignment="1"/>
    <xf numFmtId="4" fontId="5" fillId="0" borderId="0" xfId="0" applyNumberFormat="1" applyFont="1" applyFill="1" applyBorder="1" applyAlignment="1"/>
    <xf numFmtId="4" fontId="60" fillId="0" borderId="72" xfId="9" applyNumberFormat="1" applyFont="1" applyBorder="1"/>
    <xf numFmtId="4" fontId="60" fillId="0" borderId="93" xfId="9" applyNumberFormat="1" applyFont="1" applyBorder="1"/>
    <xf numFmtId="4" fontId="34" fillId="0" borderId="94" xfId="9" applyNumberFormat="1" applyFont="1" applyBorder="1"/>
    <xf numFmtId="49" fontId="12" fillId="0" borderId="30" xfId="9" applyNumberFormat="1" applyFont="1" applyBorder="1" applyAlignment="1">
      <alignment horizontal="center"/>
    </xf>
    <xf numFmtId="0" fontId="12" fillId="0" borderId="31" xfId="9" applyFont="1" applyBorder="1"/>
    <xf numFmtId="0" fontId="22" fillId="0" borderId="29" xfId="0" applyFont="1" applyFill="1" applyBorder="1" applyAlignment="1">
      <alignment horizontal="center" vertical="top" wrapText="1"/>
    </xf>
    <xf numFmtId="4" fontId="0" fillId="0" borderId="13" xfId="0" applyNumberFormat="1" applyFill="1" applyBorder="1" applyAlignment="1"/>
    <xf numFmtId="4" fontId="73" fillId="0" borderId="0" xfId="0" applyNumberFormat="1" applyFont="1" applyAlignment="1">
      <alignment vertical="top" wrapText="1"/>
    </xf>
    <xf numFmtId="4" fontId="73" fillId="0" borderId="0" xfId="0" applyNumberFormat="1" applyFont="1" applyAlignment="1">
      <alignment horizontal="left"/>
    </xf>
    <xf numFmtId="4" fontId="73" fillId="0" borderId="0" xfId="0" applyNumberFormat="1" applyFont="1" applyAlignment="1">
      <alignment horizontal="right"/>
    </xf>
    <xf numFmtId="4" fontId="73" fillId="0" borderId="0" xfId="0" applyNumberFormat="1" applyFont="1" applyAlignment="1"/>
    <xf numFmtId="4" fontId="73" fillId="0" borderId="0" xfId="0" applyNumberFormat="1" applyFont="1" applyAlignment="1">
      <alignment horizontal="left" wrapText="1"/>
    </xf>
    <xf numFmtId="0" fontId="5" fillId="0" borderId="34" xfId="0" applyFont="1" applyBorder="1" applyAlignment="1">
      <alignment horizontal="center" vertical="center"/>
    </xf>
    <xf numFmtId="4" fontId="5" fillId="0" borderId="34" xfId="0" applyNumberFormat="1" applyFont="1" applyFill="1" applyBorder="1" applyAlignment="1"/>
    <xf numFmtId="0" fontId="5" fillId="0" borderId="95" xfId="0" applyFont="1" applyBorder="1" applyAlignment="1">
      <alignment horizontal="center" vertical="center"/>
    </xf>
    <xf numFmtId="49" fontId="5" fillId="0" borderId="95" xfId="0" applyNumberFormat="1" applyFont="1" applyBorder="1" applyAlignment="1">
      <alignment horizontal="left" vertical="center"/>
    </xf>
    <xf numFmtId="4" fontId="16" fillId="0" borderId="95" xfId="0" applyNumberFormat="1" applyFont="1" applyBorder="1"/>
    <xf numFmtId="0" fontId="37" fillId="0" borderId="0" xfId="0" applyFont="1" applyFill="1" applyAlignment="1">
      <alignment horizontal="left" vertical="top" wrapText="1"/>
    </xf>
    <xf numFmtId="4" fontId="0" fillId="0" borderId="0" xfId="0" applyNumberFormat="1" applyAlignment="1">
      <alignment wrapText="1"/>
    </xf>
    <xf numFmtId="0" fontId="61" fillId="0" borderId="32" xfId="9" applyNumberFormat="1" applyFont="1" applyBorder="1" applyAlignment="1">
      <alignment horizontal="center"/>
    </xf>
    <xf numFmtId="0" fontId="6" fillId="0" borderId="32" xfId="9" applyFont="1" applyBorder="1"/>
    <xf numFmtId="0" fontId="61" fillId="0" borderId="33" xfId="9" applyFont="1" applyBorder="1" applyAlignment="1">
      <alignment horizontal="center"/>
    </xf>
    <xf numFmtId="0" fontId="61" fillId="0" borderId="33" xfId="9" applyFont="1" applyBorder="1"/>
    <xf numFmtId="4" fontId="35" fillId="0" borderId="33" xfId="0" applyNumberFormat="1" applyFont="1" applyBorder="1"/>
    <xf numFmtId="4" fontId="37" fillId="0" borderId="40" xfId="0" applyNumberFormat="1" applyFont="1" applyBorder="1"/>
    <xf numFmtId="0" fontId="4" fillId="0" borderId="29" xfId="0" applyFont="1" applyFill="1" applyBorder="1" applyAlignment="1">
      <alignment horizontal="center"/>
    </xf>
    <xf numFmtId="0" fontId="6" fillId="0" borderId="29" xfId="0" applyFont="1" applyFill="1" applyBorder="1" applyAlignment="1">
      <alignment horizontal="left"/>
    </xf>
    <xf numFmtId="0" fontId="6" fillId="0" borderId="29" xfId="0" applyFont="1" applyFill="1" applyBorder="1" applyAlignment="1">
      <alignment horizontal="justify"/>
    </xf>
    <xf numFmtId="4" fontId="16" fillId="0" borderId="29" xfId="0" applyNumberFormat="1" applyFont="1" applyBorder="1"/>
    <xf numFmtId="49" fontId="4" fillId="0" borderId="29" xfId="0" applyNumberFormat="1" applyFont="1" applyFill="1" applyBorder="1" applyAlignment="1">
      <alignment horizontal="left"/>
    </xf>
    <xf numFmtId="0" fontId="4" fillId="0" borderId="29" xfId="0" applyFont="1" applyFill="1" applyBorder="1" applyAlignment="1">
      <alignment horizontal="justify"/>
    </xf>
    <xf numFmtId="0" fontId="5" fillId="0" borderId="29" xfId="0" applyFont="1" applyFill="1" applyBorder="1" applyAlignment="1">
      <alignment horizontal="center"/>
    </xf>
    <xf numFmtId="49" fontId="5" fillId="0" borderId="29" xfId="0" applyNumberFormat="1" applyFont="1" applyFill="1" applyBorder="1" applyAlignment="1">
      <alignment horizontal="left"/>
    </xf>
    <xf numFmtId="49" fontId="5" fillId="0" borderId="29" xfId="0" applyNumberFormat="1" applyFont="1" applyFill="1" applyBorder="1" applyAlignment="1">
      <alignment horizontal="justify"/>
    </xf>
    <xf numFmtId="4" fontId="17" fillId="0" borderId="29" xfId="0" applyNumberFormat="1" applyFont="1" applyBorder="1"/>
    <xf numFmtId="49" fontId="5" fillId="0" borderId="29" xfId="11" applyNumberFormat="1" applyFont="1" applyFill="1" applyBorder="1" applyAlignment="1">
      <alignment horizontal="left"/>
    </xf>
    <xf numFmtId="0" fontId="5" fillId="0" borderId="29" xfId="0" applyFont="1" applyBorder="1" applyAlignment="1">
      <alignment horizontal="center"/>
    </xf>
    <xf numFmtId="0" fontId="5" fillId="0" borderId="29" xfId="0" applyFont="1" applyBorder="1"/>
    <xf numFmtId="0" fontId="5" fillId="0" borderId="29" xfId="0" applyFont="1" applyBorder="1" applyAlignment="1">
      <alignment horizontal="justify"/>
    </xf>
    <xf numFmtId="0" fontId="8" fillId="0" borderId="29" xfId="0" applyFont="1" applyBorder="1" applyAlignment="1">
      <alignment horizontal="justify"/>
    </xf>
    <xf numFmtId="4" fontId="8" fillId="0" borderId="29" xfId="0" applyNumberFormat="1" applyFont="1" applyBorder="1"/>
    <xf numFmtId="0" fontId="0" fillId="0" borderId="29" xfId="0" applyBorder="1"/>
    <xf numFmtId="0" fontId="22" fillId="0" borderId="31" xfId="0" applyFont="1" applyBorder="1" applyAlignment="1"/>
    <xf numFmtId="0" fontId="4" fillId="2" borderId="96" xfId="0" applyFont="1" applyFill="1" applyBorder="1" applyAlignment="1">
      <alignment horizontal="center" vertical="center" wrapText="1"/>
    </xf>
    <xf numFmtId="4" fontId="4" fillId="2" borderId="96" xfId="0" applyNumberFormat="1" applyFont="1" applyFill="1" applyBorder="1" applyAlignment="1">
      <alignment horizontal="center" vertical="center" wrapText="1"/>
    </xf>
    <xf numFmtId="4" fontId="4" fillId="2" borderId="97"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0" fontId="36" fillId="0" borderId="30" xfId="0" applyFont="1" applyBorder="1" applyAlignment="1"/>
    <xf numFmtId="4" fontId="19" fillId="0" borderId="37" xfId="0" applyNumberFormat="1" applyFont="1" applyBorder="1"/>
    <xf numFmtId="4" fontId="19" fillId="0" borderId="28" xfId="0" applyNumberFormat="1" applyFont="1" applyBorder="1"/>
    <xf numFmtId="4" fontId="19" fillId="0" borderId="34" xfId="0" applyNumberFormat="1" applyFont="1" applyBorder="1"/>
    <xf numFmtId="4" fontId="28" fillId="0" borderId="28" xfId="0" applyNumberFormat="1" applyFont="1" applyBorder="1"/>
    <xf numFmtId="4" fontId="19" fillId="0" borderId="49" xfId="0" applyNumberFormat="1" applyFont="1" applyBorder="1"/>
    <xf numFmtId="4" fontId="19" fillId="0" borderId="51" xfId="0" applyNumberFormat="1" applyFont="1" applyBorder="1"/>
    <xf numFmtId="4" fontId="17" fillId="0" borderId="28" xfId="0" applyNumberFormat="1" applyFont="1" applyBorder="1" applyAlignment="1">
      <alignment horizontal="right"/>
    </xf>
    <xf numFmtId="4" fontId="11" fillId="0" borderId="21" xfId="9" applyNumberFormat="1" applyFont="1" applyBorder="1"/>
    <xf numFmtId="4" fontId="12" fillId="0" borderId="0" xfId="9" applyNumberFormat="1" applyFont="1" applyBorder="1"/>
    <xf numFmtId="4" fontId="12" fillId="0" borderId="9" xfId="9" applyNumberFormat="1" applyFont="1" applyBorder="1"/>
    <xf numFmtId="4" fontId="12" fillId="0" borderId="11" xfId="9" applyNumberFormat="1" applyFont="1" applyBorder="1"/>
    <xf numFmtId="4" fontId="5" fillId="0" borderId="2" xfId="0" applyNumberFormat="1" applyFont="1" applyBorder="1"/>
    <xf numFmtId="4" fontId="5" fillId="0" borderId="2" xfId="0" applyNumberFormat="1" applyFont="1" applyFill="1" applyBorder="1" applyAlignment="1"/>
    <xf numFmtId="4" fontId="5" fillId="0" borderId="4" xfId="0" applyNumberFormat="1" applyFont="1" applyFill="1" applyBorder="1" applyAlignment="1"/>
    <xf numFmtId="4" fontId="15" fillId="0" borderId="2" xfId="0" applyNumberFormat="1" applyFont="1" applyFill="1" applyBorder="1" applyAlignment="1"/>
    <xf numFmtId="4" fontId="5" fillId="0" borderId="6" xfId="0" applyNumberFormat="1" applyFont="1" applyFill="1" applyBorder="1" applyAlignment="1"/>
    <xf numFmtId="4" fontId="5" fillId="0" borderId="2" xfId="0" applyNumberFormat="1" applyFont="1" applyFill="1" applyBorder="1"/>
    <xf numFmtId="4" fontId="5" fillId="0" borderId="7" xfId="0" applyNumberFormat="1" applyFont="1" applyFill="1" applyBorder="1"/>
    <xf numFmtId="4" fontId="7" fillId="0" borderId="2" xfId="0" applyNumberFormat="1" applyFont="1" applyFill="1" applyBorder="1"/>
    <xf numFmtId="4" fontId="15" fillId="0" borderId="2" xfId="0" applyNumberFormat="1" applyFont="1" applyFill="1" applyBorder="1"/>
    <xf numFmtId="4" fontId="15" fillId="0" borderId="4" xfId="0" applyNumberFormat="1" applyFont="1" applyFill="1" applyBorder="1"/>
    <xf numFmtId="4" fontId="5" fillId="0" borderId="4" xfId="0" applyNumberFormat="1" applyFont="1" applyFill="1" applyBorder="1"/>
    <xf numFmtId="4" fontId="5" fillId="0" borderId="4" xfId="11" applyNumberFormat="1" applyFont="1" applyFill="1" applyBorder="1" applyAlignment="1">
      <alignment horizontal="right"/>
    </xf>
    <xf numFmtId="4" fontId="5" fillId="0" borderId="36" xfId="0" applyNumberFormat="1" applyFont="1" applyBorder="1"/>
    <xf numFmtId="4" fontId="5" fillId="0" borderId="6" xfId="0" applyNumberFormat="1" applyFont="1" applyFill="1" applyBorder="1"/>
    <xf numFmtId="4" fontId="5" fillId="0" borderId="25" xfId="0" applyNumberFormat="1" applyFont="1" applyFill="1" applyBorder="1"/>
    <xf numFmtId="4" fontId="5" fillId="0" borderId="27" xfId="0" applyNumberFormat="1" applyFont="1" applyFill="1" applyBorder="1"/>
    <xf numFmtId="4" fontId="30" fillId="0" borderId="2" xfId="0" applyNumberFormat="1" applyFont="1" applyFill="1" applyBorder="1"/>
    <xf numFmtId="4" fontId="5" fillId="0" borderId="56" xfId="0" applyNumberFormat="1" applyFont="1" applyFill="1" applyBorder="1"/>
    <xf numFmtId="4" fontId="5" fillId="0" borderId="4" xfId="0" applyNumberFormat="1" applyFont="1" applyBorder="1"/>
    <xf numFmtId="4" fontId="15" fillId="0" borderId="2" xfId="0" applyNumberFormat="1" applyFont="1" applyBorder="1"/>
    <xf numFmtId="4" fontId="5" fillId="0" borderId="6" xfId="0" applyNumberFormat="1" applyFont="1" applyBorder="1"/>
    <xf numFmtId="4" fontId="5" fillId="0" borderId="7" xfId="0" applyNumberFormat="1" applyFont="1" applyBorder="1"/>
    <xf numFmtId="4" fontId="5" fillId="0" borderId="37" xfId="0" applyNumberFormat="1" applyFont="1" applyBorder="1"/>
    <xf numFmtId="4" fontId="6" fillId="0" borderId="28" xfId="0" applyNumberFormat="1" applyFont="1" applyBorder="1"/>
    <xf numFmtId="4" fontId="6" fillId="0" borderId="34" xfId="0" applyNumberFormat="1" applyFont="1" applyBorder="1"/>
    <xf numFmtId="4" fontId="5" fillId="0" borderId="34" xfId="0" applyNumberFormat="1" applyFont="1" applyFill="1" applyBorder="1" applyAlignment="1">
      <alignment horizontal="center"/>
    </xf>
    <xf numFmtId="4" fontId="4" fillId="0" borderId="28" xfId="0" applyNumberFormat="1" applyFont="1" applyBorder="1"/>
    <xf numFmtId="4" fontId="5" fillId="0" borderId="34" xfId="0" applyNumberFormat="1" applyFont="1" applyFill="1" applyBorder="1" applyAlignment="1">
      <alignment horizontal="right"/>
    </xf>
    <xf numFmtId="4" fontId="5" fillId="0" borderId="28" xfId="0" applyNumberFormat="1" applyFont="1" applyFill="1" applyBorder="1" applyAlignment="1"/>
    <xf numFmtId="4" fontId="5" fillId="0" borderId="49" xfId="0" applyNumberFormat="1" applyFont="1" applyBorder="1"/>
    <xf numFmtId="4" fontId="5" fillId="0" borderId="51" xfId="0" applyNumberFormat="1" applyFont="1" applyBorder="1"/>
    <xf numFmtId="4" fontId="5" fillId="0" borderId="36" xfId="0" applyNumberFormat="1" applyFont="1" applyFill="1" applyBorder="1" applyAlignment="1"/>
    <xf numFmtId="4" fontId="5" fillId="0" borderId="34" xfId="0" applyNumberFormat="1" applyFont="1" applyBorder="1"/>
    <xf numFmtId="0" fontId="4" fillId="2" borderId="98" xfId="0" applyFont="1" applyFill="1" applyBorder="1" applyAlignment="1">
      <alignment horizontal="centerContinuous" vertical="center" wrapText="1"/>
    </xf>
    <xf numFmtId="0" fontId="4" fillId="2" borderId="96" xfId="0" applyFont="1" applyFill="1" applyBorder="1" applyAlignment="1">
      <alignment horizontal="centerContinuous" vertical="center" wrapText="1"/>
    </xf>
    <xf numFmtId="4" fontId="4" fillId="2" borderId="96" xfId="0" applyNumberFormat="1" applyFont="1" applyFill="1" applyBorder="1" applyAlignment="1">
      <alignment horizontal="centerContinuous" vertical="center" wrapText="1"/>
    </xf>
    <xf numFmtId="0" fontId="0" fillId="0" borderId="0" xfId="0" applyBorder="1" applyAlignment="1">
      <alignment vertical="center" wrapText="1"/>
    </xf>
    <xf numFmtId="0" fontId="0" fillId="0" borderId="9" xfId="0" applyBorder="1" applyAlignment="1">
      <alignment vertical="center" wrapText="1"/>
    </xf>
    <xf numFmtId="0" fontId="6" fillId="0" borderId="0" xfId="0" applyFont="1" applyAlignment="1"/>
    <xf numFmtId="4" fontId="3" fillId="0" borderId="99" xfId="0" applyNumberFormat="1" applyFont="1" applyFill="1" applyBorder="1" applyAlignment="1">
      <alignment horizontal="left"/>
    </xf>
    <xf numFmtId="4" fontId="3" fillId="0" borderId="87" xfId="0" applyNumberFormat="1" applyFont="1" applyFill="1" applyBorder="1" applyAlignment="1">
      <alignment horizontal="left"/>
    </xf>
    <xf numFmtId="0" fontId="3" fillId="0" borderId="86" xfId="0" applyFont="1" applyFill="1" applyBorder="1" applyAlignment="1"/>
    <xf numFmtId="4" fontId="3" fillId="0" borderId="86" xfId="0" applyNumberFormat="1" applyFont="1" applyFill="1" applyBorder="1" applyAlignment="1"/>
    <xf numFmtId="4" fontId="3" fillId="0" borderId="86" xfId="0" applyNumberFormat="1" applyFont="1" applyFill="1" applyBorder="1" applyAlignment="1">
      <alignment horizontal="right"/>
    </xf>
    <xf numFmtId="4" fontId="3" fillId="0" borderId="100" xfId="0" applyNumberFormat="1" applyFont="1" applyFill="1" applyBorder="1" applyAlignment="1"/>
    <xf numFmtId="4" fontId="3" fillId="0" borderId="78" xfId="0" applyNumberFormat="1" applyFont="1" applyFill="1" applyBorder="1" applyAlignment="1"/>
    <xf numFmtId="4" fontId="3" fillId="0" borderId="0" xfId="0" applyNumberFormat="1" applyFont="1" applyBorder="1" applyAlignment="1">
      <alignment horizontal="left"/>
    </xf>
    <xf numFmtId="4" fontId="3" fillId="0" borderId="0" xfId="0" applyNumberFormat="1" applyFont="1" applyBorder="1" applyAlignment="1"/>
    <xf numFmtId="4" fontId="3" fillId="0" borderId="11" xfId="0" applyNumberFormat="1" applyFont="1" applyFill="1" applyBorder="1" applyAlignment="1"/>
    <xf numFmtId="4" fontId="3" fillId="0" borderId="86" xfId="0" applyNumberFormat="1" applyFont="1" applyBorder="1" applyAlignment="1"/>
    <xf numFmtId="3" fontId="3" fillId="0" borderId="79" xfId="0" applyNumberFormat="1" applyFont="1" applyBorder="1" applyAlignment="1">
      <alignment vertical="top"/>
    </xf>
    <xf numFmtId="0" fontId="3" fillId="0" borderId="92" xfId="0" applyFont="1" applyFill="1" applyBorder="1" applyAlignment="1">
      <alignment horizontal="center" vertical="center"/>
    </xf>
    <xf numFmtId="3" fontId="3" fillId="0" borderId="0" xfId="0" applyNumberFormat="1" applyFont="1" applyAlignment="1">
      <alignment vertical="top"/>
    </xf>
    <xf numFmtId="3" fontId="3" fillId="0" borderId="91" xfId="0" applyNumberFormat="1" applyFont="1" applyBorder="1" applyAlignment="1">
      <alignment vertical="top"/>
    </xf>
    <xf numFmtId="3" fontId="3" fillId="0" borderId="84" xfId="0" applyNumberFormat="1" applyFont="1" applyBorder="1" applyAlignment="1">
      <alignment vertical="top"/>
    </xf>
    <xf numFmtId="3" fontId="3" fillId="0" borderId="86" xfId="0" applyNumberFormat="1" applyFont="1" applyBorder="1" applyAlignment="1">
      <alignment vertical="top"/>
    </xf>
    <xf numFmtId="3" fontId="3" fillId="0" borderId="0" xfId="0" applyNumberFormat="1" applyFont="1" applyBorder="1" applyAlignment="1">
      <alignment vertical="top"/>
    </xf>
    <xf numFmtId="3" fontId="3" fillId="0" borderId="101" xfId="0" applyNumberFormat="1" applyFont="1" applyBorder="1" applyAlignment="1">
      <alignment vertical="top"/>
    </xf>
    <xf numFmtId="3" fontId="3" fillId="0" borderId="102" xfId="0" applyNumberFormat="1" applyFont="1" applyBorder="1" applyAlignment="1">
      <alignment vertical="top"/>
    </xf>
    <xf numFmtId="3" fontId="3" fillId="0" borderId="0" xfId="0" applyNumberFormat="1" applyFont="1" applyFill="1" applyBorder="1" applyAlignment="1">
      <alignment vertical="top"/>
    </xf>
    <xf numFmtId="0" fontId="3" fillId="0" borderId="82" xfId="0" applyNumberFormat="1" applyFont="1" applyBorder="1" applyAlignment="1">
      <alignment horizontal="right" vertical="top"/>
    </xf>
    <xf numFmtId="3" fontId="3" fillId="0" borderId="29" xfId="0" applyNumberFormat="1" applyFont="1" applyBorder="1" applyAlignment="1">
      <alignment vertical="top"/>
    </xf>
    <xf numFmtId="4" fontId="37" fillId="0" borderId="0" xfId="0" applyNumberFormat="1" applyFont="1" applyBorder="1" applyAlignment="1">
      <alignment wrapText="1"/>
    </xf>
    <xf numFmtId="4" fontId="5" fillId="0" borderId="0" xfId="0" applyNumberFormat="1" applyFont="1" applyAlignment="1">
      <alignment horizontal="center"/>
    </xf>
    <xf numFmtId="4" fontId="5" fillId="0" borderId="2" xfId="0" applyNumberFormat="1" applyFont="1" applyBorder="1" applyAlignment="1">
      <alignment horizontal="center"/>
    </xf>
    <xf numFmtId="4" fontId="4" fillId="0" borderId="2" xfId="0" applyNumberFormat="1" applyFont="1" applyFill="1" applyBorder="1" applyAlignment="1">
      <alignment horizontal="center"/>
    </xf>
    <xf numFmtId="4" fontId="4" fillId="0" borderId="4" xfId="0" applyNumberFormat="1" applyFont="1" applyFill="1" applyBorder="1" applyAlignment="1">
      <alignment horizontal="center"/>
    </xf>
    <xf numFmtId="4" fontId="5" fillId="0" borderId="4" xfId="0" applyNumberFormat="1" applyFont="1" applyFill="1" applyBorder="1" applyAlignment="1">
      <alignment horizontal="center"/>
    </xf>
    <xf numFmtId="4" fontId="5" fillId="0" borderId="2" xfId="0" applyNumberFormat="1" applyFont="1" applyFill="1" applyBorder="1" applyAlignment="1">
      <alignment horizontal="center"/>
    </xf>
    <xf numFmtId="4" fontId="5" fillId="0" borderId="6" xfId="0" applyNumberFormat="1" applyFont="1" applyFill="1" applyBorder="1" applyAlignment="1">
      <alignment horizontal="center"/>
    </xf>
    <xf numFmtId="4" fontId="5" fillId="0" borderId="7" xfId="0" applyNumberFormat="1" applyFont="1" applyBorder="1" applyAlignment="1">
      <alignment horizontal="center"/>
    </xf>
    <xf numFmtId="4" fontId="4" fillId="0" borderId="2" xfId="0" applyNumberFormat="1" applyFont="1" applyFill="1" applyBorder="1"/>
    <xf numFmtId="4" fontId="4" fillId="0" borderId="2" xfId="0" applyNumberFormat="1" applyFont="1" applyBorder="1" applyAlignment="1">
      <alignment horizontal="center"/>
    </xf>
    <xf numFmtId="4" fontId="5" fillId="0" borderId="4" xfId="0" applyNumberFormat="1" applyFont="1" applyBorder="1" applyAlignment="1">
      <alignment horizontal="center"/>
    </xf>
    <xf numFmtId="4" fontId="5" fillId="0" borderId="36" xfId="0" applyNumberFormat="1" applyFont="1" applyBorder="1" applyAlignment="1">
      <alignment horizontal="center"/>
    </xf>
    <xf numFmtId="4" fontId="5" fillId="0" borderId="6" xfId="0" applyNumberFormat="1" applyFont="1" applyBorder="1" applyAlignment="1">
      <alignment horizontal="center"/>
    </xf>
    <xf numFmtId="4" fontId="5" fillId="0" borderId="25" xfId="0" applyNumberFormat="1" applyFont="1" applyBorder="1" applyAlignment="1">
      <alignment horizontal="center"/>
    </xf>
    <xf numFmtId="4" fontId="5" fillId="0" borderId="27" xfId="0" applyNumberFormat="1" applyFont="1" applyBorder="1" applyAlignment="1">
      <alignment horizontal="center"/>
    </xf>
    <xf numFmtId="4" fontId="5" fillId="0" borderId="37" xfId="0" applyNumberFormat="1" applyFont="1" applyBorder="1" applyAlignment="1">
      <alignment horizontal="center"/>
    </xf>
    <xf numFmtId="4" fontId="6" fillId="0" borderId="28" xfId="0" applyNumberFormat="1" applyFont="1" applyBorder="1" applyAlignment="1">
      <alignment horizontal="center"/>
    </xf>
    <xf numFmtId="4" fontId="6" fillId="0" borderId="34" xfId="0" applyNumberFormat="1" applyFont="1" applyBorder="1" applyAlignment="1">
      <alignment horizontal="center"/>
    </xf>
    <xf numFmtId="4" fontId="4" fillId="0" borderId="28" xfId="0" applyNumberFormat="1" applyFont="1" applyBorder="1" applyAlignment="1">
      <alignment horizontal="center"/>
    </xf>
    <xf numFmtId="4" fontId="5" fillId="0" borderId="28" xfId="0" applyNumberFormat="1" applyFont="1" applyFill="1" applyBorder="1" applyAlignment="1">
      <alignment horizontal="center"/>
    </xf>
    <xf numFmtId="4" fontId="19" fillId="0" borderId="28" xfId="0" applyNumberFormat="1" applyFont="1" applyFill="1" applyBorder="1"/>
    <xf numFmtId="4" fontId="4" fillId="0" borderId="36" xfId="0" applyNumberFormat="1" applyFont="1" applyFill="1" applyBorder="1" applyAlignment="1">
      <alignment horizontal="center"/>
    </xf>
    <xf numFmtId="4" fontId="5" fillId="0" borderId="34" xfId="0" applyNumberFormat="1" applyFont="1" applyBorder="1" applyAlignment="1">
      <alignment horizontal="center"/>
    </xf>
    <xf numFmtId="4" fontId="4" fillId="0" borderId="28" xfId="0" applyNumberFormat="1" applyFont="1" applyFill="1" applyBorder="1" applyAlignment="1">
      <alignment horizontal="center"/>
    </xf>
    <xf numFmtId="4" fontId="5" fillId="0" borderId="40" xfId="0" applyNumberFormat="1" applyFont="1" applyBorder="1" applyAlignment="1">
      <alignment horizontal="center"/>
    </xf>
    <xf numFmtId="4" fontId="5" fillId="0" borderId="28" xfId="0" applyNumberFormat="1" applyFont="1" applyBorder="1" applyAlignment="1">
      <alignment horizontal="center"/>
    </xf>
    <xf numFmtId="4" fontId="5" fillId="0" borderId="36" xfId="0" applyNumberFormat="1" applyFont="1" applyFill="1" applyBorder="1" applyAlignment="1">
      <alignment horizontal="center"/>
    </xf>
    <xf numFmtId="4" fontId="7" fillId="0" borderId="2" xfId="0" applyNumberFormat="1" applyFont="1" applyBorder="1" applyAlignment="1">
      <alignment horizontal="center"/>
    </xf>
    <xf numFmtId="4" fontId="15" fillId="0" borderId="2" xfId="0" applyNumberFormat="1" applyFont="1" applyBorder="1" applyAlignment="1">
      <alignment horizontal="center"/>
    </xf>
    <xf numFmtId="4" fontId="15" fillId="0" borderId="4" xfId="0" applyNumberFormat="1" applyFont="1" applyBorder="1" applyAlignment="1">
      <alignment horizontal="center"/>
    </xf>
    <xf numFmtId="4" fontId="15" fillId="0" borderId="2" xfId="0" applyNumberFormat="1" applyFont="1" applyFill="1" applyBorder="1" applyAlignment="1">
      <alignment horizontal="center"/>
    </xf>
    <xf numFmtId="4" fontId="5" fillId="0" borderId="56" xfId="0" applyNumberFormat="1" applyFont="1" applyBorder="1" applyAlignment="1">
      <alignment horizontal="center"/>
    </xf>
    <xf numFmtId="4" fontId="4" fillId="0" borderId="34" xfId="0" applyNumberFormat="1" applyFont="1" applyFill="1" applyBorder="1" applyAlignment="1">
      <alignment horizontal="center"/>
    </xf>
    <xf numFmtId="4" fontId="5" fillId="0" borderId="49" xfId="0" applyNumberFormat="1" applyFont="1" applyBorder="1" applyAlignment="1">
      <alignment horizontal="center"/>
    </xf>
    <xf numFmtId="4" fontId="5" fillId="0" borderId="51" xfId="0" applyNumberFormat="1" applyFont="1" applyBorder="1" applyAlignment="1">
      <alignment horizontal="center"/>
    </xf>
    <xf numFmtId="4" fontId="36" fillId="0" borderId="0" xfId="0" applyNumberFormat="1" applyFont="1" applyFill="1" applyAlignment="1">
      <alignment horizontal="center" vertical="top" wrapText="1"/>
    </xf>
    <xf numFmtId="4" fontId="36" fillId="0" borderId="0" xfId="0" applyNumberFormat="1" applyFont="1" applyFill="1" applyAlignment="1">
      <alignment horizontal="justify" vertical="top" wrapText="1"/>
    </xf>
    <xf numFmtId="4" fontId="37" fillId="0" borderId="0" xfId="0" applyNumberFormat="1" applyFont="1" applyFill="1" applyAlignment="1">
      <alignment horizontal="justify" vertical="top" wrapText="1"/>
    </xf>
    <xf numFmtId="4" fontId="37" fillId="0" borderId="0" xfId="0" applyNumberFormat="1" applyFont="1" applyFill="1" applyBorder="1" applyAlignment="1">
      <alignment horizontal="center" vertical="top" wrapText="1"/>
    </xf>
    <xf numFmtId="4" fontId="37" fillId="0" borderId="0" xfId="0" applyNumberFormat="1" applyFont="1" applyFill="1" applyBorder="1" applyAlignment="1">
      <alignment horizontal="right" vertical="top" wrapText="1"/>
    </xf>
    <xf numFmtId="4" fontId="36" fillId="0" borderId="0" xfId="0" applyNumberFormat="1" applyFont="1" applyFill="1" applyAlignment="1">
      <alignment horizontal="center"/>
    </xf>
    <xf numFmtId="4" fontId="22" fillId="0" borderId="29" xfId="0" applyNumberFormat="1" applyFont="1" applyFill="1" applyBorder="1" applyAlignment="1">
      <alignment horizontal="center" vertical="top"/>
    </xf>
    <xf numFmtId="4" fontId="22" fillId="0" borderId="29" xfId="0" applyNumberFormat="1" applyFont="1" applyFill="1" applyBorder="1" applyAlignment="1">
      <alignment horizontal="center" vertical="top" wrapText="1"/>
    </xf>
    <xf numFmtId="4" fontId="22" fillId="0" borderId="0" xfId="0" applyNumberFormat="1" applyFont="1" applyFill="1" applyBorder="1" applyAlignment="1">
      <alignment horizontal="center" vertical="top"/>
    </xf>
    <xf numFmtId="4" fontId="22" fillId="0" borderId="0" xfId="0" applyNumberFormat="1" applyFont="1" applyFill="1" applyBorder="1" applyAlignment="1">
      <alignment horizontal="center" vertical="top" wrapText="1"/>
    </xf>
    <xf numFmtId="4" fontId="3" fillId="0" borderId="0" xfId="0" applyNumberFormat="1" applyFont="1" applyFill="1" applyAlignment="1">
      <alignment horizontal="right" wrapText="1"/>
    </xf>
    <xf numFmtId="4" fontId="37" fillId="0" borderId="0" xfId="0" applyNumberFormat="1" applyFont="1" applyFill="1" applyAlignment="1">
      <alignment horizontal="center"/>
    </xf>
    <xf numFmtId="4" fontId="3" fillId="0" borderId="0" xfId="0" applyNumberFormat="1" applyFont="1" applyFill="1" applyAlignment="1">
      <alignment horizontal="justify"/>
    </xf>
    <xf numFmtId="4" fontId="22" fillId="0" borderId="0" xfId="0" applyNumberFormat="1" applyFont="1" applyFill="1" applyAlignment="1">
      <alignment horizontal="center"/>
    </xf>
    <xf numFmtId="4" fontId="3" fillId="0" borderId="0" xfId="0" applyNumberFormat="1" applyFont="1" applyFill="1" applyBorder="1" applyAlignment="1">
      <alignment horizontal="center" wrapText="1"/>
    </xf>
    <xf numFmtId="4" fontId="38" fillId="0" borderId="0" xfId="0" applyNumberFormat="1" applyFont="1" applyFill="1" applyAlignment="1">
      <alignment horizontal="center" vertical="top" wrapText="1"/>
    </xf>
    <xf numFmtId="4" fontId="35" fillId="0" borderId="0" xfId="0" applyNumberFormat="1" applyFont="1" applyFill="1" applyAlignment="1">
      <alignment horizontal="center" wrapText="1"/>
    </xf>
    <xf numFmtId="0" fontId="22" fillId="0" borderId="11" xfId="0" applyFont="1" applyFill="1" applyBorder="1" applyAlignment="1">
      <alignment horizontal="justify" wrapText="1"/>
    </xf>
    <xf numFmtId="4" fontId="22" fillId="0" borderId="11" xfId="0" applyNumberFormat="1" applyFont="1" applyFill="1" applyBorder="1" applyAlignment="1">
      <alignment horizontal="center" wrapText="1"/>
    </xf>
    <xf numFmtId="0" fontId="40" fillId="0" borderId="11" xfId="0" applyFont="1" applyFill="1" applyBorder="1" applyAlignment="1">
      <alignment horizontal="justify" wrapText="1"/>
    </xf>
    <xf numFmtId="4" fontId="22" fillId="0" borderId="11" xfId="0" applyNumberFormat="1" applyFont="1" applyFill="1" applyBorder="1" applyAlignment="1">
      <alignment horizontal="center" vertical="top"/>
    </xf>
    <xf numFmtId="4" fontId="34" fillId="0" borderId="0" xfId="0" applyNumberFormat="1" applyFont="1" applyAlignment="1">
      <alignment horizontal="center"/>
    </xf>
    <xf numFmtId="4" fontId="34" fillId="0" borderId="0" xfId="0" applyNumberFormat="1" applyFont="1" applyFill="1" applyAlignment="1">
      <alignment horizontal="center"/>
    </xf>
    <xf numFmtId="4" fontId="22" fillId="0" borderId="31"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34" fillId="0" borderId="0" xfId="0" applyNumberFormat="1" applyFont="1" applyFill="1" applyAlignment="1">
      <alignment horizontal="center" vertical="center" wrapText="1"/>
    </xf>
    <xf numFmtId="4" fontId="34" fillId="0" borderId="0" xfId="0" applyNumberFormat="1" applyFont="1" applyAlignment="1">
      <alignment horizontal="center" vertical="center" wrapText="1"/>
    </xf>
    <xf numFmtId="4" fontId="22" fillId="0" borderId="0" xfId="0" applyNumberFormat="1" applyFont="1" applyFill="1" applyAlignment="1">
      <alignment horizontal="center" vertical="center" wrapText="1"/>
    </xf>
    <xf numFmtId="4" fontId="22" fillId="0" borderId="0" xfId="0" applyNumberFormat="1" applyFont="1" applyAlignment="1">
      <alignment horizontal="center" vertical="center" wrapText="1"/>
    </xf>
    <xf numFmtId="4" fontId="3" fillId="0" borderId="0" xfId="0" applyNumberFormat="1" applyFont="1" applyFill="1" applyAlignment="1">
      <alignment horizontal="center" vertical="center" wrapText="1"/>
    </xf>
    <xf numFmtId="4" fontId="35" fillId="0" borderId="0" xfId="0" applyNumberFormat="1" applyFont="1" applyFill="1" applyAlignment="1">
      <alignment horizontal="center" vertical="center" wrapText="1"/>
    </xf>
    <xf numFmtId="4" fontId="3" fillId="0" borderId="73" xfId="0" applyNumberFormat="1" applyFont="1" applyFill="1" applyBorder="1" applyAlignment="1">
      <alignment horizontal="center" vertical="center" wrapText="1"/>
    </xf>
    <xf numFmtId="4" fontId="22" fillId="0" borderId="73" xfId="0" applyNumberFormat="1" applyFont="1" applyFill="1" applyBorder="1" applyAlignment="1">
      <alignment horizontal="center" vertical="center" wrapText="1"/>
    </xf>
    <xf numFmtId="4" fontId="37" fillId="0" borderId="0" xfId="0" applyNumberFormat="1" applyFont="1" applyFill="1" applyAlignment="1">
      <alignment horizontal="center" vertical="center" wrapText="1"/>
    </xf>
    <xf numFmtId="4" fontId="73"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3" fillId="0" borderId="103" xfId="0" applyNumberFormat="1" applyFont="1" applyBorder="1" applyAlignment="1">
      <alignment horizontal="right" vertical="top"/>
    </xf>
    <xf numFmtId="3" fontId="3" fillId="0" borderId="36" xfId="0" applyNumberFormat="1" applyFont="1" applyBorder="1" applyAlignment="1">
      <alignment vertical="top"/>
    </xf>
    <xf numFmtId="4" fontId="0" fillId="0" borderId="104" xfId="0" applyNumberFormat="1" applyFont="1" applyBorder="1" applyAlignment="1"/>
    <xf numFmtId="0" fontId="3" fillId="0" borderId="29" xfId="0" applyNumberFormat="1" applyFont="1" applyBorder="1" applyAlignment="1">
      <alignment horizontal="right" vertical="top"/>
    </xf>
    <xf numFmtId="4" fontId="0" fillId="0" borderId="29" xfId="0" applyNumberFormat="1" applyFont="1" applyBorder="1" applyAlignment="1"/>
    <xf numFmtId="0" fontId="3" fillId="0" borderId="36" xfId="0" applyNumberFormat="1" applyFont="1" applyBorder="1" applyAlignment="1">
      <alignment horizontal="right" vertical="top"/>
    </xf>
    <xf numFmtId="0" fontId="3" fillId="0" borderId="29" xfId="0" applyFont="1" applyBorder="1" applyAlignment="1">
      <alignment horizontal="left" vertical="top" wrapText="1"/>
    </xf>
    <xf numFmtId="0" fontId="0" fillId="0" borderId="0" xfId="0" applyFill="1" applyBorder="1" applyAlignment="1">
      <alignment horizontal="justify" vertical="top" wrapText="1"/>
    </xf>
    <xf numFmtId="4" fontId="5" fillId="0" borderId="0" xfId="0" applyNumberFormat="1" applyFont="1" applyAlignment="1">
      <alignment wrapText="1"/>
    </xf>
    <xf numFmtId="4" fontId="11" fillId="0" borderId="21" xfId="9" applyNumberFormat="1" applyFont="1" applyBorder="1" applyAlignment="1">
      <alignment wrapText="1"/>
    </xf>
    <xf numFmtId="4" fontId="0" fillId="0" borderId="21" xfId="0" applyNumberFormat="1" applyBorder="1" applyAlignment="1">
      <alignment wrapText="1"/>
    </xf>
    <xf numFmtId="4" fontId="11" fillId="0" borderId="22" xfId="9" applyNumberFormat="1" applyFont="1" applyBorder="1" applyAlignment="1">
      <alignment horizontal="center" wrapText="1"/>
    </xf>
    <xf numFmtId="4" fontId="12" fillId="0" borderId="0" xfId="9" applyNumberFormat="1" applyFont="1" applyBorder="1" applyAlignment="1">
      <alignment wrapText="1"/>
    </xf>
    <xf numFmtId="4" fontId="0" fillId="0" borderId="0" xfId="0" applyNumberFormat="1" applyBorder="1" applyAlignment="1">
      <alignment wrapText="1"/>
    </xf>
    <xf numFmtId="4" fontId="12" fillId="0" borderId="19" xfId="9" applyNumberFormat="1" applyFont="1" applyBorder="1" applyAlignment="1">
      <alignment wrapText="1"/>
    </xf>
    <xf numFmtId="4" fontId="12" fillId="0" borderId="9" xfId="9" applyNumberFormat="1" applyFont="1" applyBorder="1" applyAlignment="1">
      <alignment wrapText="1"/>
    </xf>
    <xf numFmtId="4" fontId="0" fillId="0" borderId="9" xfId="0" applyNumberFormat="1" applyBorder="1" applyAlignment="1">
      <alignment wrapText="1"/>
    </xf>
    <xf numFmtId="4" fontId="12" fillId="0" borderId="18" xfId="0" applyNumberFormat="1" applyFont="1" applyBorder="1" applyAlignment="1">
      <alignment wrapText="1"/>
    </xf>
    <xf numFmtId="4" fontId="12" fillId="0" borderId="18" xfId="9" applyNumberFormat="1" applyFont="1" applyBorder="1" applyAlignment="1">
      <alignment wrapText="1"/>
    </xf>
    <xf numFmtId="4" fontId="12" fillId="0" borderId="11" xfId="9" applyNumberFormat="1" applyFont="1" applyBorder="1" applyAlignment="1">
      <alignment wrapText="1"/>
    </xf>
    <xf numFmtId="4" fontId="0" fillId="0" borderId="11" xfId="0" applyNumberFormat="1" applyBorder="1" applyAlignment="1">
      <alignment wrapText="1"/>
    </xf>
    <xf numFmtId="4" fontId="1" fillId="0" borderId="15" xfId="0" applyNumberFormat="1" applyFont="1" applyBorder="1" applyAlignment="1">
      <alignment wrapText="1"/>
    </xf>
    <xf numFmtId="4" fontId="5" fillId="0" borderId="0" xfId="0" applyNumberFormat="1" applyFont="1" applyAlignment="1">
      <alignment horizontal="center" wrapText="1"/>
    </xf>
    <xf numFmtId="4" fontId="3" fillId="0" borderId="0" xfId="0" applyNumberFormat="1" applyFont="1" applyAlignment="1">
      <alignment wrapText="1"/>
    </xf>
    <xf numFmtId="4" fontId="5" fillId="0" borderId="2" xfId="0" applyNumberFormat="1" applyFont="1" applyBorder="1" applyAlignment="1">
      <alignment wrapText="1"/>
    </xf>
    <xf numFmtId="4" fontId="5" fillId="0" borderId="2" xfId="0" applyNumberFormat="1" applyFont="1" applyBorder="1" applyAlignment="1">
      <alignment horizontal="center" wrapText="1"/>
    </xf>
    <xf numFmtId="4" fontId="3" fillId="0" borderId="2" xfId="0" applyNumberFormat="1" applyFont="1" applyBorder="1" applyAlignment="1">
      <alignment wrapText="1"/>
    </xf>
    <xf numFmtId="4" fontId="5" fillId="0" borderId="42" xfId="0" applyNumberFormat="1" applyFont="1" applyBorder="1" applyAlignment="1">
      <alignment wrapText="1"/>
    </xf>
    <xf numFmtId="4" fontId="5" fillId="0" borderId="2" xfId="0" applyNumberFormat="1" applyFont="1" applyFill="1" applyBorder="1" applyAlignment="1">
      <alignment wrapText="1"/>
    </xf>
    <xf numFmtId="4" fontId="4" fillId="0" borderId="2" xfId="0" applyNumberFormat="1" applyFont="1" applyFill="1" applyBorder="1" applyAlignment="1">
      <alignment horizontal="center" wrapText="1"/>
    </xf>
    <xf numFmtId="4" fontId="5" fillId="0" borderId="42" xfId="0" applyNumberFormat="1" applyFont="1" applyFill="1" applyBorder="1" applyAlignment="1">
      <alignment wrapText="1"/>
    </xf>
    <xf numFmtId="4" fontId="5" fillId="0" borderId="4" xfId="0" applyNumberFormat="1" applyFont="1" applyFill="1" applyBorder="1" applyAlignment="1">
      <alignment wrapText="1"/>
    </xf>
    <xf numFmtId="4" fontId="4" fillId="0" borderId="4" xfId="0" applyNumberFormat="1" applyFont="1" applyFill="1" applyBorder="1" applyAlignment="1">
      <alignment horizontal="center" wrapText="1"/>
    </xf>
    <xf numFmtId="4" fontId="3" fillId="0" borderId="4" xfId="0" applyNumberFormat="1" applyFont="1" applyBorder="1" applyAlignment="1">
      <alignment wrapText="1"/>
    </xf>
    <xf numFmtId="4" fontId="5" fillId="0" borderId="43" xfId="0" applyNumberFormat="1" applyFont="1" applyFill="1" applyBorder="1" applyAlignment="1">
      <alignment wrapText="1"/>
    </xf>
    <xf numFmtId="4" fontId="3" fillId="0" borderId="28" xfId="0" applyNumberFormat="1" applyFont="1" applyBorder="1" applyAlignment="1">
      <alignment wrapText="1"/>
    </xf>
    <xf numFmtId="4" fontId="5" fillId="0" borderId="4" xfId="0" applyNumberFormat="1" applyFont="1" applyFill="1" applyBorder="1" applyAlignment="1">
      <alignment horizontal="center" wrapText="1"/>
    </xf>
    <xf numFmtId="4" fontId="5" fillId="0" borderId="2" xfId="0" applyNumberFormat="1" applyFont="1" applyFill="1" applyBorder="1" applyAlignment="1">
      <alignment horizontal="center" wrapText="1"/>
    </xf>
    <xf numFmtId="4" fontId="17" fillId="0" borderId="2" xfId="0" applyNumberFormat="1" applyFont="1" applyBorder="1" applyAlignment="1">
      <alignment wrapText="1"/>
    </xf>
    <xf numFmtId="4" fontId="5" fillId="0" borderId="34" xfId="0" applyNumberFormat="1" applyFont="1" applyFill="1" applyBorder="1" applyAlignment="1">
      <alignment horizontal="center" wrapText="1"/>
    </xf>
    <xf numFmtId="4" fontId="5" fillId="0" borderId="36" xfId="0" applyNumberFormat="1" applyFont="1" applyFill="1" applyBorder="1" applyAlignment="1">
      <alignment wrapText="1"/>
    </xf>
    <xf numFmtId="4" fontId="17" fillId="0" borderId="36" xfId="0" applyNumberFormat="1" applyFont="1" applyBorder="1" applyAlignment="1">
      <alignment wrapText="1"/>
    </xf>
    <xf numFmtId="4" fontId="5" fillId="0" borderId="53" xfId="0" applyNumberFormat="1" applyFont="1" applyFill="1" applyBorder="1" applyAlignment="1">
      <alignment wrapText="1"/>
    </xf>
    <xf numFmtId="4" fontId="5" fillId="0" borderId="6" xfId="0" applyNumberFormat="1" applyFont="1" applyFill="1" applyBorder="1" applyAlignment="1">
      <alignment wrapText="1"/>
    </xf>
    <xf numFmtId="4" fontId="5" fillId="0" borderId="6" xfId="0" applyNumberFormat="1" applyFont="1" applyFill="1" applyBorder="1" applyAlignment="1">
      <alignment horizontal="center" wrapText="1"/>
    </xf>
    <xf numFmtId="4" fontId="5" fillId="0" borderId="41" xfId="0" applyNumberFormat="1" applyFont="1" applyFill="1" applyBorder="1" applyAlignment="1">
      <alignment wrapText="1"/>
    </xf>
    <xf numFmtId="4" fontId="5" fillId="0" borderId="7" xfId="0" applyNumberFormat="1" applyFont="1" applyFill="1" applyBorder="1" applyAlignment="1">
      <alignment wrapText="1"/>
    </xf>
    <xf numFmtId="4" fontId="5" fillId="0" borderId="7" xfId="0" applyNumberFormat="1" applyFont="1" applyBorder="1" applyAlignment="1">
      <alignment horizontal="center" wrapText="1"/>
    </xf>
    <xf numFmtId="4" fontId="3" fillId="0" borderId="7" xfId="0" applyNumberFormat="1" applyFont="1" applyBorder="1" applyAlignment="1">
      <alignment wrapText="1"/>
    </xf>
    <xf numFmtId="4" fontId="8" fillId="0" borderId="45" xfId="0" applyNumberFormat="1" applyFont="1" applyBorder="1" applyAlignment="1">
      <alignment wrapText="1"/>
    </xf>
    <xf numFmtId="4" fontId="4" fillId="0" borderId="2" xfId="0" applyNumberFormat="1" applyFont="1" applyFill="1" applyBorder="1" applyAlignment="1">
      <alignment wrapText="1"/>
    </xf>
    <xf numFmtId="4" fontId="4" fillId="0" borderId="2" xfId="0" applyNumberFormat="1" applyFont="1" applyBorder="1" applyAlignment="1">
      <alignment horizontal="center" wrapText="1"/>
    </xf>
    <xf numFmtId="4" fontId="4" fillId="0" borderId="42" xfId="0" applyNumberFormat="1" applyFont="1" applyBorder="1" applyAlignment="1">
      <alignment wrapText="1"/>
    </xf>
    <xf numFmtId="4" fontId="5" fillId="0" borderId="4" xfId="0" applyNumberFormat="1" applyFont="1" applyBorder="1" applyAlignment="1">
      <alignment horizontal="center" wrapText="1"/>
    </xf>
    <xf numFmtId="4" fontId="5" fillId="0" borderId="43" xfId="0" applyNumberFormat="1" applyFont="1" applyBorder="1" applyAlignment="1">
      <alignment wrapText="1"/>
    </xf>
    <xf numFmtId="4" fontId="17" fillId="0" borderId="2" xfId="0" applyNumberFormat="1" applyFont="1" applyFill="1" applyBorder="1" applyAlignment="1">
      <alignment wrapText="1"/>
    </xf>
    <xf numFmtId="4" fontId="5" fillId="0" borderId="4" xfId="11" applyNumberFormat="1" applyFont="1" applyFill="1" applyBorder="1" applyAlignment="1">
      <alignment horizontal="right" wrapText="1"/>
    </xf>
    <xf numFmtId="4" fontId="5" fillId="0" borderId="36" xfId="0" applyNumberFormat="1" applyFont="1" applyBorder="1" applyAlignment="1">
      <alignment wrapText="1"/>
    </xf>
    <xf numFmtId="4" fontId="5" fillId="0" borderId="36" xfId="0" applyNumberFormat="1" applyFont="1" applyBorder="1" applyAlignment="1">
      <alignment horizontal="center" wrapText="1"/>
    </xf>
    <xf numFmtId="4" fontId="5" fillId="0" borderId="6" xfId="0" applyNumberFormat="1" applyFont="1" applyBorder="1" applyAlignment="1">
      <alignment horizontal="center" wrapText="1"/>
    </xf>
    <xf numFmtId="4" fontId="5" fillId="0" borderId="25" xfId="0" applyNumberFormat="1" applyFont="1" applyFill="1" applyBorder="1" applyAlignment="1">
      <alignment wrapText="1"/>
    </xf>
    <xf numFmtId="4" fontId="5" fillId="0" borderId="25" xfId="0" applyNumberFormat="1" applyFont="1" applyBorder="1" applyAlignment="1">
      <alignment horizontal="center" wrapText="1"/>
    </xf>
    <xf numFmtId="4" fontId="9" fillId="0" borderId="42" xfId="0" applyNumberFormat="1" applyFont="1" applyBorder="1" applyAlignment="1">
      <alignment wrapText="1"/>
    </xf>
    <xf numFmtId="4" fontId="5" fillId="0" borderId="27" xfId="0" applyNumberFormat="1" applyFont="1" applyFill="1" applyBorder="1" applyAlignment="1">
      <alignment wrapText="1"/>
    </xf>
    <xf numFmtId="4" fontId="5" fillId="0" borderId="27" xfId="0" applyNumberFormat="1" applyFont="1" applyBorder="1" applyAlignment="1">
      <alignment horizontal="center" wrapText="1"/>
    </xf>
    <xf numFmtId="4" fontId="3" fillId="0" borderId="27" xfId="0" applyNumberFormat="1" applyFont="1" applyBorder="1" applyAlignment="1">
      <alignment wrapText="1"/>
    </xf>
    <xf numFmtId="4" fontId="5" fillId="0" borderId="38" xfId="0" applyNumberFormat="1" applyFont="1" applyBorder="1" applyAlignment="1">
      <alignment wrapText="1"/>
    </xf>
    <xf numFmtId="4" fontId="5" fillId="0" borderId="4" xfId="0" applyNumberFormat="1" applyFont="1" applyBorder="1" applyAlignment="1">
      <alignment wrapText="1"/>
    </xf>
    <xf numFmtId="4" fontId="5" fillId="0" borderId="6" xfId="0" applyNumberFormat="1" applyFont="1" applyBorder="1" applyAlignment="1">
      <alignment wrapText="1"/>
    </xf>
    <xf numFmtId="4" fontId="5" fillId="0" borderId="7" xfId="0" applyNumberFormat="1" applyFont="1" applyBorder="1" applyAlignment="1">
      <alignment wrapText="1"/>
    </xf>
    <xf numFmtId="4" fontId="9" fillId="0" borderId="45" xfId="0" applyNumberFormat="1" applyFont="1" applyBorder="1" applyAlignment="1">
      <alignment wrapText="1"/>
    </xf>
    <xf numFmtId="4" fontId="5" fillId="0" borderId="37" xfId="0" applyNumberFormat="1" applyFont="1" applyBorder="1" applyAlignment="1">
      <alignment wrapText="1"/>
    </xf>
    <xf numFmtId="4" fontId="5" fillId="0" borderId="37" xfId="0" applyNumberFormat="1" applyFont="1" applyBorder="1" applyAlignment="1">
      <alignment horizontal="center" wrapText="1"/>
    </xf>
    <xf numFmtId="4" fontId="19" fillId="0" borderId="37" xfId="0" applyNumberFormat="1" applyFont="1" applyBorder="1" applyAlignment="1">
      <alignment wrapText="1"/>
    </xf>
    <xf numFmtId="4" fontId="5" fillId="0" borderId="38" xfId="0" applyNumberFormat="1" applyFont="1" applyFill="1" applyBorder="1" applyAlignment="1">
      <alignment wrapText="1"/>
    </xf>
    <xf numFmtId="4" fontId="6" fillId="0" borderId="28" xfId="0" applyNumberFormat="1" applyFont="1" applyBorder="1" applyAlignment="1">
      <alignment wrapText="1"/>
    </xf>
    <xf numFmtId="4" fontId="6" fillId="0" borderId="28" xfId="0" applyNumberFormat="1" applyFont="1" applyBorder="1" applyAlignment="1">
      <alignment horizontal="center" wrapText="1"/>
    </xf>
    <xf numFmtId="4" fontId="19" fillId="0" borderId="28" xfId="0" applyNumberFormat="1" applyFont="1" applyBorder="1" applyAlignment="1">
      <alignment wrapText="1"/>
    </xf>
    <xf numFmtId="4" fontId="6" fillId="0" borderId="39" xfId="0" applyNumberFormat="1" applyFont="1" applyBorder="1" applyAlignment="1">
      <alignment wrapText="1"/>
    </xf>
    <xf numFmtId="4" fontId="6" fillId="0" borderId="34" xfId="0" applyNumberFormat="1" applyFont="1" applyBorder="1" applyAlignment="1">
      <alignment wrapText="1"/>
    </xf>
    <xf numFmtId="4" fontId="6" fillId="0" borderId="34" xfId="0" applyNumberFormat="1" applyFont="1" applyBorder="1" applyAlignment="1">
      <alignment horizontal="center" wrapText="1"/>
    </xf>
    <xf numFmtId="4" fontId="19" fillId="0" borderId="34" xfId="0" applyNumberFormat="1" applyFont="1" applyBorder="1" applyAlignment="1">
      <alignment wrapText="1"/>
    </xf>
    <xf numFmtId="4" fontId="6" fillId="0" borderId="47" xfId="0" applyNumberFormat="1" applyFont="1" applyBorder="1" applyAlignment="1">
      <alignment wrapText="1"/>
    </xf>
    <xf numFmtId="4" fontId="4" fillId="0" borderId="34" xfId="0" applyNumberFormat="1" applyFont="1" applyFill="1" applyBorder="1" applyAlignment="1">
      <alignment horizontal="center" wrapText="1"/>
    </xf>
    <xf numFmtId="4" fontId="5" fillId="0" borderId="47" xfId="0" applyNumberFormat="1" applyFont="1" applyFill="1" applyBorder="1" applyAlignment="1">
      <alignment wrapText="1"/>
    </xf>
    <xf numFmtId="4" fontId="4" fillId="0" borderId="28" xfId="0" applyNumberFormat="1" applyFont="1" applyBorder="1" applyAlignment="1">
      <alignment wrapText="1"/>
    </xf>
    <xf numFmtId="4" fontId="4" fillId="0" borderId="28" xfId="0" applyNumberFormat="1" applyFont="1" applyBorder="1" applyAlignment="1">
      <alignment horizontal="center" wrapText="1"/>
    </xf>
    <xf numFmtId="4" fontId="4" fillId="0" borderId="39" xfId="0" applyNumberFormat="1" applyFont="1" applyBorder="1" applyAlignment="1">
      <alignment wrapText="1"/>
    </xf>
    <xf numFmtId="4" fontId="5" fillId="0" borderId="34" xfId="0" applyNumberFormat="1" applyFont="1" applyFill="1" applyBorder="1" applyAlignment="1">
      <alignment horizontal="right" wrapText="1"/>
    </xf>
    <xf numFmtId="4" fontId="5" fillId="0" borderId="28" xfId="0" applyNumberFormat="1" applyFont="1" applyFill="1" applyBorder="1" applyAlignment="1">
      <alignment wrapText="1"/>
    </xf>
    <xf numFmtId="4" fontId="5" fillId="0" borderId="28" xfId="0" applyNumberFormat="1" applyFont="1" applyFill="1" applyBorder="1" applyAlignment="1">
      <alignment horizontal="center" wrapText="1"/>
    </xf>
    <xf numFmtId="4" fontId="5" fillId="0" borderId="39" xfId="0" applyNumberFormat="1" applyFont="1" applyFill="1" applyBorder="1" applyAlignment="1">
      <alignment wrapText="1"/>
    </xf>
    <xf numFmtId="4" fontId="5" fillId="0" borderId="34" xfId="0" applyNumberFormat="1" applyFont="1" applyFill="1" applyBorder="1" applyAlignment="1">
      <alignment wrapText="1"/>
    </xf>
    <xf numFmtId="4" fontId="5" fillId="0" borderId="49" xfId="0" applyNumberFormat="1" applyFont="1" applyBorder="1" applyAlignment="1">
      <alignment wrapText="1"/>
    </xf>
    <xf numFmtId="4" fontId="5" fillId="0" borderId="49" xfId="0" applyNumberFormat="1" applyFont="1" applyBorder="1" applyAlignment="1">
      <alignment horizontal="center" wrapText="1"/>
    </xf>
    <xf numFmtId="4" fontId="19" fillId="0" borderId="49" xfId="0" applyNumberFormat="1" applyFont="1" applyBorder="1" applyAlignment="1">
      <alignment wrapText="1"/>
    </xf>
    <xf numFmtId="4" fontId="5" fillId="0" borderId="50" xfId="0" applyNumberFormat="1" applyFont="1" applyFill="1" applyBorder="1" applyAlignment="1">
      <alignment wrapText="1"/>
    </xf>
    <xf numFmtId="4" fontId="5" fillId="0" borderId="51" xfId="0" applyNumberFormat="1" applyFont="1" applyBorder="1" applyAlignment="1">
      <alignment wrapText="1"/>
    </xf>
    <xf numFmtId="4" fontId="5" fillId="0" borderId="51" xfId="0" applyNumberFormat="1" applyFont="1" applyBorder="1" applyAlignment="1">
      <alignment horizontal="center" wrapText="1"/>
    </xf>
    <xf numFmtId="4" fontId="19" fillId="0" borderId="51" xfId="0" applyNumberFormat="1" applyFont="1" applyBorder="1" applyAlignment="1">
      <alignment wrapText="1"/>
    </xf>
    <xf numFmtId="4" fontId="9" fillId="0" borderId="52" xfId="0" applyNumberFormat="1" applyFont="1" applyBorder="1" applyAlignment="1">
      <alignment wrapText="1"/>
    </xf>
    <xf numFmtId="4" fontId="5" fillId="0" borderId="28" xfId="0" applyNumberFormat="1" applyFont="1" applyBorder="1" applyAlignment="1">
      <alignment wrapText="1"/>
    </xf>
    <xf numFmtId="4" fontId="5" fillId="0" borderId="28" xfId="0" applyNumberFormat="1" applyFont="1" applyBorder="1" applyAlignment="1">
      <alignment horizontal="center" wrapText="1"/>
    </xf>
    <xf numFmtId="4" fontId="5" fillId="0" borderId="39" xfId="0" applyNumberFormat="1" applyFont="1" applyBorder="1" applyAlignment="1">
      <alignment wrapText="1"/>
    </xf>
    <xf numFmtId="4" fontId="4" fillId="0" borderId="36" xfId="0" applyNumberFormat="1" applyFont="1" applyFill="1" applyBorder="1" applyAlignment="1">
      <alignment horizontal="center" wrapText="1"/>
    </xf>
    <xf numFmtId="4" fontId="19" fillId="0" borderId="36" xfId="0" applyNumberFormat="1" applyFont="1" applyBorder="1" applyAlignment="1">
      <alignment wrapText="1"/>
    </xf>
    <xf numFmtId="4" fontId="5" fillId="0" borderId="34" xfId="0" applyNumberFormat="1" applyFont="1" applyBorder="1" applyAlignment="1">
      <alignment wrapText="1"/>
    </xf>
    <xf numFmtId="4" fontId="5" fillId="0" borderId="34" xfId="0" applyNumberFormat="1" applyFont="1" applyBorder="1" applyAlignment="1">
      <alignment horizontal="center" wrapText="1"/>
    </xf>
    <xf numFmtId="4" fontId="3" fillId="0" borderId="49" xfId="0" applyNumberFormat="1" applyFont="1" applyBorder="1" applyAlignment="1">
      <alignment wrapText="1"/>
    </xf>
    <xf numFmtId="4" fontId="3" fillId="0" borderId="51" xfId="0" applyNumberFormat="1" applyFont="1" applyBorder="1" applyAlignment="1">
      <alignment wrapText="1"/>
    </xf>
    <xf numFmtId="4" fontId="4" fillId="0" borderId="52" xfId="0" applyNumberFormat="1" applyFont="1" applyFill="1" applyBorder="1" applyAlignment="1">
      <alignment wrapText="1"/>
    </xf>
    <xf numFmtId="4" fontId="17" fillId="0" borderId="28" xfId="0" applyNumberFormat="1" applyFont="1" applyBorder="1" applyAlignment="1">
      <alignment horizontal="right" wrapText="1"/>
    </xf>
    <xf numFmtId="4" fontId="5" fillId="0" borderId="40" xfId="0" applyNumberFormat="1" applyFont="1" applyBorder="1" applyAlignment="1">
      <alignment wrapText="1"/>
    </xf>
    <xf numFmtId="4" fontId="5" fillId="0" borderId="40" xfId="0" applyNumberFormat="1" applyFont="1" applyBorder="1" applyAlignment="1">
      <alignment horizontal="center" wrapText="1"/>
    </xf>
    <xf numFmtId="4" fontId="4" fillId="0" borderId="41" xfId="0" applyNumberFormat="1" applyFont="1" applyBorder="1" applyAlignment="1">
      <alignment wrapText="1"/>
    </xf>
    <xf numFmtId="4" fontId="5" fillId="0" borderId="59" xfId="0" applyNumberFormat="1" applyFont="1" applyFill="1" applyBorder="1" applyAlignment="1"/>
    <xf numFmtId="4" fontId="5" fillId="0" borderId="59" xfId="0" applyNumberFormat="1" applyFont="1" applyFill="1" applyBorder="1" applyAlignment="1">
      <alignment horizontal="center"/>
    </xf>
    <xf numFmtId="4" fontId="72" fillId="0" borderId="2" xfId="0" applyNumberFormat="1" applyFont="1" applyFill="1" applyBorder="1"/>
    <xf numFmtId="4" fontId="72" fillId="0" borderId="2" xfId="0" applyNumberFormat="1" applyFont="1" applyBorder="1" applyAlignment="1">
      <alignment horizontal="center"/>
    </xf>
    <xf numFmtId="4" fontId="3" fillId="0" borderId="0" xfId="0" applyNumberFormat="1" applyFont="1" applyAlignment="1">
      <alignment vertical="top" wrapText="1"/>
    </xf>
    <xf numFmtId="4" fontId="3" fillId="0" borderId="0" xfId="0" applyNumberFormat="1" applyFont="1" applyAlignment="1">
      <alignment horizontal="left"/>
    </xf>
    <xf numFmtId="3" fontId="3" fillId="0" borderId="0" xfId="0" applyNumberFormat="1" applyFont="1" applyAlignment="1">
      <alignment horizontal="left" vertical="center"/>
    </xf>
    <xf numFmtId="4" fontId="3" fillId="0" borderId="0" xfId="0" applyNumberFormat="1" applyFont="1" applyAlignment="1"/>
    <xf numFmtId="3" fontId="3" fillId="0" borderId="29" xfId="0" applyNumberFormat="1" applyFont="1" applyBorder="1" applyAlignment="1">
      <alignment horizontal="left" vertical="top"/>
    </xf>
    <xf numFmtId="3" fontId="3" fillId="0" borderId="0" xfId="0" applyNumberFormat="1" applyFont="1" applyAlignment="1" applyProtection="1">
      <alignment vertical="top"/>
    </xf>
    <xf numFmtId="3" fontId="35" fillId="6" borderId="95" xfId="0" applyNumberFormat="1" applyFont="1" applyFill="1" applyBorder="1" applyAlignment="1">
      <alignment vertical="top" wrapText="1"/>
    </xf>
    <xf numFmtId="4" fontId="35" fillId="6" borderId="95" xfId="0" applyNumberFormat="1" applyFont="1" applyFill="1" applyBorder="1" applyAlignment="1">
      <alignment vertical="top" wrapText="1"/>
    </xf>
    <xf numFmtId="4" fontId="35" fillId="6" borderId="95" xfId="0" applyNumberFormat="1" applyFont="1" applyFill="1" applyBorder="1" applyAlignment="1">
      <alignment vertical="top"/>
    </xf>
    <xf numFmtId="3" fontId="22" fillId="6" borderId="0" xfId="0" applyNumberFormat="1" applyFont="1" applyFill="1" applyAlignment="1">
      <alignment vertical="top"/>
    </xf>
    <xf numFmtId="4" fontId="0" fillId="6" borderId="0" xfId="0" applyNumberFormat="1" applyFill="1" applyAlignment="1">
      <alignment vertical="top" wrapText="1"/>
    </xf>
    <xf numFmtId="4" fontId="0" fillId="6" borderId="0" xfId="0" applyNumberFormat="1" applyFill="1" applyAlignment="1">
      <alignment horizontal="left"/>
    </xf>
    <xf numFmtId="4" fontId="0" fillId="6" borderId="0" xfId="0" applyNumberFormat="1" applyFill="1" applyAlignment="1">
      <alignment horizontal="right"/>
    </xf>
    <xf numFmtId="4" fontId="0" fillId="6" borderId="0" xfId="0" applyNumberFormat="1" applyFill="1" applyAlignment="1">
      <alignment horizontal="left" wrapText="1"/>
    </xf>
    <xf numFmtId="4" fontId="3" fillId="6" borderId="0" xfId="0" applyNumberFormat="1" applyFont="1" applyFill="1" applyBorder="1" applyAlignment="1">
      <alignment vertical="top" wrapText="1"/>
    </xf>
    <xf numFmtId="49" fontId="62" fillId="0" borderId="29" xfId="0" applyNumberFormat="1" applyFont="1" applyFill="1" applyBorder="1" applyAlignment="1">
      <alignment horizontal="left"/>
    </xf>
    <xf numFmtId="0" fontId="34" fillId="6" borderId="0" xfId="3" applyFont="1" applyFill="1" applyAlignment="1">
      <alignment vertical="top"/>
    </xf>
    <xf numFmtId="3" fontId="34" fillId="6" borderId="0" xfId="3" applyNumberFormat="1" applyFont="1" applyFill="1" applyAlignment="1">
      <alignment vertical="top"/>
    </xf>
    <xf numFmtId="0" fontId="34" fillId="6" borderId="0" xfId="3" applyFont="1" applyFill="1" applyAlignment="1">
      <alignment vertical="top" wrapText="1"/>
    </xf>
    <xf numFmtId="4" fontId="34" fillId="6" borderId="0" xfId="3" applyNumberFormat="1" applyFont="1" applyFill="1" applyAlignment="1"/>
    <xf numFmtId="0" fontId="40" fillId="6" borderId="0" xfId="3" applyFont="1" applyFill="1" applyAlignment="1">
      <alignment vertical="top"/>
    </xf>
    <xf numFmtId="0" fontId="37" fillId="6" borderId="0" xfId="3" applyFont="1" applyFill="1" applyAlignment="1">
      <alignment vertical="top"/>
    </xf>
    <xf numFmtId="3" fontId="34" fillId="6" borderId="60" xfId="3" applyNumberFormat="1" applyFont="1" applyFill="1" applyBorder="1" applyAlignment="1">
      <alignment vertical="top"/>
    </xf>
    <xf numFmtId="4" fontId="40" fillId="6" borderId="54" xfId="3" applyNumberFormat="1" applyFont="1" applyFill="1" applyBorder="1" applyAlignment="1">
      <alignment horizontal="left"/>
    </xf>
    <xf numFmtId="0" fontId="3" fillId="6" borderId="105" xfId="3" applyFont="1" applyFill="1" applyBorder="1" applyAlignment="1">
      <alignment horizontal="center" vertical="center" wrapText="1"/>
    </xf>
    <xf numFmtId="0" fontId="22" fillId="6" borderId="10" xfId="3" applyFont="1" applyFill="1" applyBorder="1" applyAlignment="1">
      <alignment vertical="top"/>
    </xf>
    <xf numFmtId="3" fontId="22" fillId="6" borderId="75" xfId="3" applyNumberFormat="1" applyFont="1" applyFill="1" applyBorder="1" applyAlignment="1">
      <alignment vertical="top"/>
    </xf>
    <xf numFmtId="0" fontId="22" fillId="6" borderId="14" xfId="3" applyFont="1" applyFill="1" applyBorder="1" applyAlignment="1">
      <alignment vertical="top"/>
    </xf>
    <xf numFmtId="0" fontId="3" fillId="6" borderId="12" xfId="3" applyNumberFormat="1" applyFont="1" applyFill="1" applyBorder="1" applyAlignment="1">
      <alignment horizontal="right" vertical="top"/>
    </xf>
    <xf numFmtId="3" fontId="3" fillId="6" borderId="4" xfId="3" applyNumberFormat="1" applyFont="1" applyFill="1" applyBorder="1" applyAlignment="1">
      <alignment horizontal="left" vertical="top"/>
    </xf>
    <xf numFmtId="0" fontId="3" fillId="6" borderId="34" xfId="3" applyFont="1" applyFill="1" applyBorder="1" applyAlignment="1">
      <alignment horizontal="justify" vertical="justify" wrapText="1"/>
    </xf>
    <xf numFmtId="4" fontId="34" fillId="6" borderId="29" xfId="0" applyNumberFormat="1" applyFont="1" applyFill="1" applyBorder="1" applyAlignment="1">
      <alignment horizontal="right" wrapText="1"/>
    </xf>
    <xf numFmtId="0" fontId="3" fillId="6" borderId="30" xfId="3" applyNumberFormat="1" applyFont="1" applyFill="1" applyBorder="1" applyAlignment="1">
      <alignment horizontal="right" vertical="top"/>
    </xf>
    <xf numFmtId="3" fontId="3" fillId="6" borderId="106" xfId="3" applyNumberFormat="1" applyFont="1" applyFill="1" applyBorder="1" applyAlignment="1">
      <alignment horizontal="left" vertical="top"/>
    </xf>
    <xf numFmtId="0" fontId="3" fillId="6" borderId="77" xfId="3" applyNumberFormat="1" applyFont="1" applyFill="1" applyBorder="1" applyAlignment="1">
      <alignment horizontal="right" vertical="top"/>
    </xf>
    <xf numFmtId="3" fontId="3" fillId="6" borderId="73" xfId="3" applyNumberFormat="1" applyFont="1" applyFill="1" applyBorder="1" applyAlignment="1">
      <alignment horizontal="left" vertical="top"/>
    </xf>
    <xf numFmtId="3" fontId="3" fillId="6" borderId="0" xfId="3" applyNumberFormat="1" applyFont="1" applyFill="1" applyBorder="1" applyAlignment="1">
      <alignment horizontal="left" vertical="top"/>
    </xf>
    <xf numFmtId="0" fontId="3" fillId="6" borderId="0" xfId="3" applyFont="1" applyFill="1" applyBorder="1" applyAlignment="1">
      <alignment horizontal="justify" vertical="justify" wrapText="1"/>
    </xf>
    <xf numFmtId="0" fontId="3" fillId="6" borderId="10" xfId="3" applyFont="1" applyFill="1" applyBorder="1" applyAlignment="1">
      <alignment vertical="top"/>
    </xf>
    <xf numFmtId="3" fontId="3" fillId="6" borderId="11" xfId="3" applyNumberFormat="1" applyFont="1" applyFill="1" applyBorder="1" applyAlignment="1">
      <alignment horizontal="left" vertical="top"/>
    </xf>
    <xf numFmtId="4" fontId="22" fillId="6" borderId="11" xfId="3" applyNumberFormat="1" applyFont="1" applyFill="1" applyBorder="1" applyAlignment="1">
      <alignment horizontal="left"/>
    </xf>
    <xf numFmtId="0" fontId="3" fillId="6" borderId="11" xfId="3" applyFont="1" applyFill="1" applyBorder="1" applyAlignment="1">
      <alignment vertical="top"/>
    </xf>
    <xf numFmtId="3" fontId="3" fillId="6" borderId="0" xfId="3" applyNumberFormat="1" applyFont="1" applyFill="1" applyAlignment="1">
      <alignment horizontal="left" vertical="top"/>
    </xf>
    <xf numFmtId="0" fontId="3" fillId="6" borderId="0" xfId="3" applyFont="1" applyFill="1" applyAlignment="1">
      <alignment vertical="top" wrapText="1"/>
    </xf>
    <xf numFmtId="3" fontId="22" fillId="6" borderId="75" xfId="3" applyNumberFormat="1" applyFont="1" applyFill="1" applyBorder="1" applyAlignment="1">
      <alignment horizontal="left" vertical="top"/>
    </xf>
    <xf numFmtId="0" fontId="3" fillId="6" borderId="29" xfId="3" applyFont="1" applyFill="1" applyBorder="1" applyAlignment="1">
      <alignment horizontal="justify" vertical="justify" wrapText="1"/>
    </xf>
    <xf numFmtId="0" fontId="3" fillId="6" borderId="0" xfId="3" applyNumberFormat="1" applyFont="1" applyFill="1" applyAlignment="1">
      <alignment horizontal="right" vertical="top"/>
    </xf>
    <xf numFmtId="0" fontId="3" fillId="6" borderId="0" xfId="3" applyFont="1" applyFill="1" applyAlignment="1">
      <alignment horizontal="justify" vertical="justify" wrapText="1"/>
    </xf>
    <xf numFmtId="0" fontId="3" fillId="6" borderId="0" xfId="3" applyFont="1" applyFill="1" applyBorder="1" applyAlignment="1">
      <alignment vertical="top"/>
    </xf>
    <xf numFmtId="4" fontId="22" fillId="6" borderId="0" xfId="3" applyNumberFormat="1" applyFont="1" applyFill="1" applyBorder="1" applyAlignment="1">
      <alignment horizontal="left"/>
    </xf>
    <xf numFmtId="0" fontId="3" fillId="6" borderId="29" xfId="3" applyFont="1" applyFill="1" applyBorder="1" applyAlignment="1">
      <alignment horizontal="center" vertical="center" wrapText="1"/>
    </xf>
    <xf numFmtId="0" fontId="3" fillId="6" borderId="0" xfId="3" applyFont="1" applyFill="1" applyAlignment="1">
      <alignment vertical="top"/>
    </xf>
    <xf numFmtId="16" fontId="22" fillId="6" borderId="10" xfId="3" applyNumberFormat="1" applyFont="1" applyFill="1" applyBorder="1" applyAlignment="1">
      <alignment vertical="top"/>
    </xf>
    <xf numFmtId="0" fontId="3" fillId="6" borderId="0" xfId="3" applyNumberFormat="1" applyFont="1" applyFill="1" applyBorder="1" applyAlignment="1">
      <alignment horizontal="right" vertical="top"/>
    </xf>
    <xf numFmtId="3" fontId="22" fillId="6" borderId="63" xfId="3" applyNumberFormat="1" applyFont="1" applyFill="1" applyBorder="1" applyAlignment="1">
      <alignment horizontal="left" vertical="top"/>
    </xf>
    <xf numFmtId="0" fontId="22" fillId="6" borderId="10" xfId="3" applyFont="1" applyFill="1" applyBorder="1" applyAlignment="1">
      <alignment horizontal="justify" vertical="justify" wrapText="1"/>
    </xf>
    <xf numFmtId="0" fontId="22" fillId="6" borderId="14" xfId="3" applyFont="1" applyFill="1" applyBorder="1" applyAlignment="1">
      <alignment horizontal="justify" vertical="justify" wrapText="1"/>
    </xf>
    <xf numFmtId="0" fontId="3" fillId="6" borderId="0" xfId="0" applyFont="1" applyFill="1"/>
    <xf numFmtId="4" fontId="3" fillId="6" borderId="0" xfId="3" applyNumberFormat="1" applyFont="1" applyFill="1" applyAlignment="1">
      <alignment wrapText="1"/>
    </xf>
    <xf numFmtId="4" fontId="40" fillId="6" borderId="0" xfId="3" applyNumberFormat="1" applyFont="1" applyFill="1" applyBorder="1" applyAlignment="1"/>
    <xf numFmtId="4" fontId="34" fillId="6" borderId="21" xfId="3" applyNumberFormat="1" applyFont="1" applyFill="1" applyBorder="1" applyAlignment="1"/>
    <xf numFmtId="4" fontId="34" fillId="6" borderId="31" xfId="3" applyNumberFormat="1" applyFont="1" applyFill="1" applyBorder="1" applyAlignment="1"/>
    <xf numFmtId="4" fontId="34" fillId="6" borderId="74" xfId="3" applyNumberFormat="1" applyFont="1" applyFill="1" applyBorder="1" applyAlignment="1"/>
    <xf numFmtId="4" fontId="34" fillId="6" borderId="54" xfId="3" applyNumberFormat="1" applyFont="1" applyFill="1" applyBorder="1" applyAlignment="1"/>
    <xf numFmtId="4" fontId="40" fillId="6" borderId="107" xfId="3" applyNumberFormat="1" applyFont="1" applyFill="1" applyBorder="1" applyAlignment="1"/>
    <xf numFmtId="4" fontId="3" fillId="6" borderId="105" xfId="3" applyNumberFormat="1" applyFont="1" applyFill="1" applyBorder="1" applyAlignment="1">
      <alignment horizontal="center" vertical="center" wrapText="1"/>
    </xf>
    <xf numFmtId="4" fontId="3" fillId="6" borderId="15" xfId="3" applyNumberFormat="1" applyFont="1" applyFill="1" applyBorder="1" applyAlignment="1">
      <alignment horizontal="center" vertical="center" wrapText="1"/>
    </xf>
    <xf numFmtId="4" fontId="3" fillId="6" borderId="11" xfId="3" applyNumberFormat="1" applyFont="1" applyFill="1" applyBorder="1" applyAlignment="1"/>
    <xf numFmtId="4" fontId="3" fillId="6" borderId="63" xfId="3" applyNumberFormat="1" applyFont="1" applyFill="1" applyBorder="1" applyAlignment="1"/>
    <xf numFmtId="4" fontId="3" fillId="6" borderId="34" xfId="3" applyNumberFormat="1" applyFont="1" applyFill="1" applyBorder="1" applyAlignment="1"/>
    <xf numFmtId="4" fontId="5" fillId="6" borderId="34" xfId="3" applyNumberFormat="1" applyFont="1" applyFill="1" applyBorder="1"/>
    <xf numFmtId="4" fontId="3" fillId="6" borderId="29" xfId="3" applyNumberFormat="1" applyFont="1" applyFill="1" applyBorder="1" applyAlignment="1"/>
    <xf numFmtId="4" fontId="5" fillId="6" borderId="29" xfId="3" applyNumberFormat="1" applyFont="1" applyFill="1" applyBorder="1"/>
    <xf numFmtId="4" fontId="3" fillId="6" borderId="0" xfId="3" applyNumberFormat="1" applyFont="1" applyFill="1" applyBorder="1" applyAlignment="1"/>
    <xf numFmtId="4" fontId="3" fillId="6" borderId="11" xfId="3" applyNumberFormat="1" applyFont="1" applyFill="1" applyBorder="1" applyAlignment="1">
      <alignment horizontal="center"/>
    </xf>
    <xf numFmtId="4" fontId="22" fillId="6" borderId="63" xfId="3" applyNumberFormat="1" applyFont="1" applyFill="1" applyBorder="1" applyAlignment="1">
      <alignment horizontal="right"/>
    </xf>
    <xf numFmtId="4" fontId="40" fillId="6" borderId="78" xfId="3" applyNumberFormat="1" applyFont="1" applyFill="1" applyBorder="1" applyAlignment="1"/>
    <xf numFmtId="4" fontId="3" fillId="6" borderId="0" xfId="3" applyNumberFormat="1" applyFont="1" applyFill="1" applyAlignment="1"/>
    <xf numFmtId="4" fontId="3" fillId="6" borderId="0" xfId="3" applyNumberFormat="1" applyFont="1" applyFill="1" applyAlignment="1">
      <alignment horizontal="center"/>
    </xf>
    <xf numFmtId="4" fontId="5" fillId="6" borderId="0" xfId="3" applyNumberFormat="1" applyFont="1" applyFill="1"/>
    <xf numFmtId="4" fontId="3" fillId="6" borderId="75" xfId="3" applyNumberFormat="1" applyFont="1" applyFill="1" applyBorder="1" applyAlignment="1"/>
    <xf numFmtId="4" fontId="3" fillId="6" borderId="29" xfId="3" applyNumberFormat="1" applyFont="1" applyFill="1" applyBorder="1" applyAlignment="1">
      <alignment horizontal="center" vertical="center" wrapText="1"/>
    </xf>
    <xf numFmtId="4" fontId="54" fillId="6" borderId="29" xfId="3" applyNumberFormat="1" applyFont="1" applyFill="1" applyBorder="1" applyAlignment="1"/>
    <xf numFmtId="4" fontId="40" fillId="6" borderId="63" xfId="3" applyNumberFormat="1" applyFont="1" applyFill="1" applyBorder="1" applyAlignment="1"/>
    <xf numFmtId="4" fontId="3" fillId="6" borderId="0" xfId="0" applyNumberFormat="1" applyFont="1" applyFill="1"/>
    <xf numFmtId="4" fontId="3" fillId="6" borderId="77" xfId="3" applyNumberFormat="1" applyFont="1" applyFill="1" applyBorder="1" applyAlignment="1"/>
    <xf numFmtId="4" fontId="4" fillId="0" borderId="29" xfId="0" applyNumberFormat="1" applyFont="1" applyFill="1" applyBorder="1" applyAlignment="1">
      <alignment horizontal="center"/>
    </xf>
    <xf numFmtId="4" fontId="5" fillId="0" borderId="29" xfId="0" applyNumberFormat="1" applyFont="1" applyFill="1" applyBorder="1" applyAlignment="1">
      <alignment horizontal="center"/>
    </xf>
    <xf numFmtId="4" fontId="5" fillId="0" borderId="29" xfId="0" applyNumberFormat="1" applyFont="1" applyBorder="1" applyAlignment="1">
      <alignment horizontal="center"/>
    </xf>
    <xf numFmtId="4" fontId="0" fillId="0" borderId="31" xfId="0" applyNumberFormat="1" applyBorder="1" applyAlignment="1"/>
    <xf numFmtId="4" fontId="0" fillId="0" borderId="106" xfId="0" applyNumberFormat="1" applyBorder="1" applyAlignment="1"/>
    <xf numFmtId="1" fontId="58" fillId="0" borderId="33" xfId="0" applyNumberFormat="1" applyFont="1" applyFill="1" applyBorder="1" applyAlignment="1">
      <alignment horizontal="center" vertical="top"/>
    </xf>
    <xf numFmtId="0" fontId="36" fillId="6" borderId="30" xfId="0" applyFont="1" applyFill="1" applyBorder="1" applyAlignment="1"/>
    <xf numFmtId="0" fontId="22" fillId="6" borderId="31" xfId="0" applyFont="1" applyFill="1" applyBorder="1" applyAlignment="1"/>
    <xf numFmtId="4" fontId="0" fillId="6" borderId="31" xfId="0" applyNumberFormat="1" applyFill="1" applyBorder="1" applyAlignment="1"/>
    <xf numFmtId="4" fontId="0" fillId="6" borderId="106" xfId="0" applyNumberFormat="1" applyFill="1" applyBorder="1" applyAlignment="1"/>
    <xf numFmtId="0" fontId="0" fillId="6" borderId="29" xfId="0" applyFill="1" applyBorder="1"/>
    <xf numFmtId="4" fontId="0" fillId="6" borderId="29" xfId="0" applyNumberFormat="1" applyFill="1" applyBorder="1"/>
    <xf numFmtId="0" fontId="4" fillId="6" borderId="29" xfId="0" applyFont="1" applyFill="1" applyBorder="1" applyAlignment="1">
      <alignment horizontal="center"/>
    </xf>
    <xf numFmtId="0" fontId="6" fillId="6" borderId="29" xfId="0" applyFont="1" applyFill="1" applyBorder="1" applyAlignment="1">
      <alignment horizontal="left"/>
    </xf>
    <xf numFmtId="0" fontId="6" fillId="6" borderId="29" xfId="0" applyFont="1" applyFill="1" applyBorder="1" applyAlignment="1">
      <alignment horizontal="justify"/>
    </xf>
    <xf numFmtId="4" fontId="5" fillId="6" borderId="29" xfId="0" applyNumberFormat="1" applyFont="1" applyFill="1" applyBorder="1" applyAlignment="1"/>
    <xf numFmtId="4" fontId="4" fillId="6" borderId="29" xfId="0" applyNumberFormat="1" applyFont="1" applyFill="1" applyBorder="1" applyAlignment="1">
      <alignment horizontal="center"/>
    </xf>
    <xf numFmtId="4" fontId="16" fillId="6" borderId="29" xfId="0" applyNumberFormat="1" applyFont="1" applyFill="1" applyBorder="1"/>
    <xf numFmtId="4" fontId="4" fillId="6" borderId="29" xfId="0" applyNumberFormat="1" applyFont="1" applyFill="1" applyBorder="1" applyAlignment="1">
      <alignment horizontal="center" vertical="center" wrapText="1"/>
    </xf>
    <xf numFmtId="49" fontId="4" fillId="6" borderId="29" xfId="0" applyNumberFormat="1" applyFont="1" applyFill="1" applyBorder="1" applyAlignment="1">
      <alignment horizontal="left"/>
    </xf>
    <xf numFmtId="0" fontId="4" fillId="6" borderId="29" xfId="0" applyFont="1" applyFill="1" applyBorder="1" applyAlignment="1">
      <alignment horizontal="justify"/>
    </xf>
    <xf numFmtId="0" fontId="5" fillId="6" borderId="29" xfId="0" applyFont="1" applyFill="1" applyBorder="1" applyAlignment="1">
      <alignment horizontal="center"/>
    </xf>
    <xf numFmtId="49" fontId="5" fillId="6" borderId="29" xfId="0" applyNumberFormat="1" applyFont="1" applyFill="1" applyBorder="1" applyAlignment="1">
      <alignment horizontal="left"/>
    </xf>
    <xf numFmtId="49" fontId="5" fillId="6" borderId="29" xfId="0" applyNumberFormat="1" applyFont="1" applyFill="1" applyBorder="1" applyAlignment="1">
      <alignment horizontal="justify"/>
    </xf>
    <xf numFmtId="4" fontId="5" fillId="6" borderId="29" xfId="0" applyNumberFormat="1" applyFont="1" applyFill="1" applyBorder="1" applyAlignment="1">
      <alignment horizontal="center"/>
    </xf>
    <xf numFmtId="4" fontId="17" fillId="6" borderId="29" xfId="0" applyNumberFormat="1" applyFont="1" applyFill="1" applyBorder="1"/>
    <xf numFmtId="49" fontId="5" fillId="6" borderId="29" xfId="11" applyNumberFormat="1" applyFont="1" applyFill="1" applyBorder="1" applyAlignment="1">
      <alignment horizontal="left"/>
    </xf>
    <xf numFmtId="49" fontId="5" fillId="6" borderId="29" xfId="0" applyNumberFormat="1" applyFont="1" applyFill="1" applyBorder="1" applyAlignment="1">
      <alignment horizontal="justify" wrapText="1"/>
    </xf>
    <xf numFmtId="0" fontId="5" fillId="6" borderId="29" xfId="0" applyFont="1" applyFill="1" applyBorder="1"/>
    <xf numFmtId="4" fontId="5" fillId="6" borderId="29" xfId="0" applyNumberFormat="1" applyFont="1" applyFill="1" applyBorder="1"/>
    <xf numFmtId="4" fontId="8" fillId="6" borderId="29" xfId="0" applyNumberFormat="1" applyFont="1" applyFill="1" applyBorder="1"/>
    <xf numFmtId="4" fontId="5" fillId="0" borderId="36" xfId="0" applyNumberFormat="1" applyFont="1" applyFill="1" applyBorder="1"/>
    <xf numFmtId="4" fontId="5" fillId="0" borderId="28" xfId="0" applyNumberFormat="1" applyFont="1" applyFill="1" applyBorder="1" applyAlignment="1">
      <alignment horizontal="right"/>
    </xf>
    <xf numFmtId="0" fontId="63" fillId="0" borderId="29" xfId="0" applyFont="1" applyBorder="1" applyAlignment="1">
      <alignment horizontal="justify"/>
    </xf>
    <xf numFmtId="4" fontId="64" fillId="0" borderId="29" xfId="0" applyNumberFormat="1" applyFont="1" applyBorder="1"/>
    <xf numFmtId="4" fontId="64" fillId="0" borderId="29" xfId="0" applyNumberFormat="1" applyFont="1" applyBorder="1" applyAlignment="1">
      <alignment horizontal="center"/>
    </xf>
    <xf numFmtId="4" fontId="65" fillId="0" borderId="29" xfId="0" applyNumberFormat="1" applyFont="1" applyBorder="1"/>
    <xf numFmtId="4" fontId="63" fillId="0" borderId="29" xfId="0" applyNumberFormat="1" applyFont="1" applyBorder="1"/>
    <xf numFmtId="4" fontId="4" fillId="0" borderId="0" xfId="0" applyNumberFormat="1" applyFont="1" applyAlignment="1">
      <alignment horizontal="center"/>
    </xf>
    <xf numFmtId="4" fontId="5" fillId="0" borderId="95" xfId="0" applyNumberFormat="1" applyFont="1" applyBorder="1"/>
    <xf numFmtId="4" fontId="5" fillId="0" borderId="95" xfId="0" applyNumberFormat="1" applyFont="1" applyBorder="1" applyAlignment="1">
      <alignment horizontal="center"/>
    </xf>
    <xf numFmtId="0" fontId="36" fillId="0" borderId="0" xfId="0" applyFont="1" applyBorder="1" applyAlignment="1"/>
    <xf numFmtId="4" fontId="4" fillId="0" borderId="0" xfId="0" applyNumberFormat="1" applyFont="1" applyFill="1" applyBorder="1" applyAlignment="1">
      <alignment horizontal="center"/>
    </xf>
    <xf numFmtId="0" fontId="37" fillId="0" borderId="0" xfId="0" applyFont="1" applyBorder="1" applyAlignment="1"/>
    <xf numFmtId="0" fontId="5" fillId="0" borderId="29" xfId="0" applyFont="1" applyFill="1" applyBorder="1" applyAlignment="1">
      <alignment horizontal="center" vertical="center"/>
    </xf>
    <xf numFmtId="49" fontId="5" fillId="0" borderId="29" xfId="0" applyNumberFormat="1" applyFont="1" applyBorder="1" applyAlignment="1">
      <alignment horizontal="left" vertical="center"/>
    </xf>
    <xf numFmtId="49" fontId="5" fillId="0" borderId="29" xfId="0" applyNumberFormat="1" applyFont="1" applyBorder="1" applyAlignment="1">
      <alignment horizontal="justify"/>
    </xf>
    <xf numFmtId="0" fontId="5" fillId="0" borderId="29" xfId="0" applyFont="1" applyBorder="1" applyAlignment="1">
      <alignment horizontal="left" vertical="center"/>
    </xf>
    <xf numFmtId="49" fontId="8" fillId="0" borderId="7" xfId="0" applyNumberFormat="1" applyFont="1" applyBorder="1" applyAlignment="1">
      <alignment horizontal="justify"/>
    </xf>
    <xf numFmtId="4" fontId="8" fillId="0" borderId="52" xfId="0" applyNumberFormat="1" applyFont="1" applyBorder="1"/>
    <xf numFmtId="49" fontId="8" fillId="0" borderId="51" xfId="0" applyNumberFormat="1" applyFont="1" applyBorder="1" applyAlignment="1">
      <alignment vertical="justify"/>
    </xf>
    <xf numFmtId="49" fontId="8" fillId="0" borderId="95" xfId="0" applyNumberFormat="1" applyFont="1" applyBorder="1" applyAlignment="1">
      <alignment horizontal="justify"/>
    </xf>
    <xf numFmtId="4" fontId="8" fillId="0" borderId="95" xfId="0" applyNumberFormat="1" applyFont="1" applyBorder="1"/>
    <xf numFmtId="4" fontId="34" fillId="0" borderId="0" xfId="0" applyNumberFormat="1" applyFont="1" applyBorder="1" applyAlignment="1"/>
    <xf numFmtId="4" fontId="40" fillId="0" borderId="0" xfId="0" applyNumberFormat="1" applyFont="1" applyFill="1" applyBorder="1" applyAlignment="1">
      <alignment horizontal="right"/>
    </xf>
    <xf numFmtId="0" fontId="3" fillId="0" borderId="79" xfId="0" applyFont="1" applyBorder="1" applyAlignment="1">
      <alignment vertical="top"/>
    </xf>
    <xf numFmtId="0" fontId="3" fillId="0" borderId="0" xfId="0" applyFont="1" applyAlignment="1">
      <alignment vertical="top" wrapText="1"/>
    </xf>
    <xf numFmtId="0" fontId="3" fillId="0" borderId="108" xfId="0" applyFont="1" applyFill="1" applyBorder="1" applyAlignment="1">
      <alignment horizontal="center" vertical="center" wrapText="1"/>
    </xf>
    <xf numFmtId="4" fontId="3" fillId="0" borderId="109" xfId="0" applyNumberFormat="1" applyFont="1" applyFill="1" applyBorder="1" applyAlignment="1">
      <alignment horizontal="center" vertical="center" wrapText="1"/>
    </xf>
    <xf numFmtId="4" fontId="3" fillId="0" borderId="110" xfId="0" applyNumberFormat="1" applyFont="1" applyFill="1" applyBorder="1" applyAlignment="1">
      <alignment horizontal="center" vertical="center" wrapText="1"/>
    </xf>
    <xf numFmtId="4" fontId="3" fillId="0" borderId="11" xfId="0" applyNumberFormat="1" applyFont="1" applyBorder="1"/>
    <xf numFmtId="4" fontId="3" fillId="0" borderId="11" xfId="0" applyNumberFormat="1" applyFont="1" applyBorder="1" applyAlignment="1"/>
    <xf numFmtId="4" fontId="3" fillId="0" borderId="63" xfId="0" applyNumberFormat="1" applyFont="1" applyBorder="1" applyAlignment="1"/>
    <xf numFmtId="0" fontId="3" fillId="0" borderId="76" xfId="0" applyFont="1" applyFill="1" applyBorder="1" applyAlignment="1">
      <alignment horizontal="left" vertical="top" wrapText="1"/>
    </xf>
    <xf numFmtId="4" fontId="3" fillId="0" borderId="76" xfId="0" applyNumberFormat="1" applyFont="1" applyBorder="1" applyAlignment="1"/>
    <xf numFmtId="0" fontId="3" fillId="0" borderId="83" xfId="0" applyFont="1" applyFill="1" applyBorder="1" applyAlignment="1">
      <alignment horizontal="justify" vertical="top" wrapText="1"/>
    </xf>
    <xf numFmtId="0" fontId="3" fillId="0" borderId="84" xfId="0" applyNumberFormat="1" applyFont="1" applyBorder="1" applyAlignment="1">
      <alignment horizontal="right" vertical="top"/>
    </xf>
    <xf numFmtId="0" fontId="3" fillId="0" borderId="85" xfId="0" applyFont="1" applyBorder="1" applyAlignment="1">
      <alignment vertical="top"/>
    </xf>
    <xf numFmtId="4" fontId="3" fillId="0" borderId="88" xfId="0" applyNumberFormat="1" applyFont="1" applyBorder="1" applyAlignment="1"/>
    <xf numFmtId="4" fontId="3" fillId="0" borderId="0" xfId="0" applyNumberFormat="1" applyFont="1" applyAlignment="1">
      <alignment horizontal="center"/>
    </xf>
    <xf numFmtId="4" fontId="3" fillId="0" borderId="83" xfId="0" applyNumberFormat="1" applyFont="1" applyBorder="1" applyAlignment="1"/>
    <xf numFmtId="0" fontId="3" fillId="0" borderId="0" xfId="0" applyFont="1" applyFill="1" applyBorder="1" applyAlignment="1">
      <alignment vertical="top"/>
    </xf>
    <xf numFmtId="4" fontId="3" fillId="0" borderId="76" xfId="0" applyNumberFormat="1" applyFont="1" applyFill="1" applyBorder="1" applyAlignment="1"/>
    <xf numFmtId="0" fontId="3" fillId="0" borderId="0" xfId="0" applyFont="1" applyFill="1" applyBorder="1" applyAlignment="1">
      <alignment vertical="top" wrapText="1"/>
    </xf>
    <xf numFmtId="0" fontId="3" fillId="0" borderId="84" xfId="0" applyFont="1" applyBorder="1" applyAlignment="1">
      <alignment vertical="top"/>
    </xf>
    <xf numFmtId="0" fontId="3" fillId="0" borderId="0" xfId="0" applyFont="1" applyAlignment="1">
      <alignment horizontal="left" wrapText="1"/>
    </xf>
    <xf numFmtId="4" fontId="40" fillId="0" borderId="0" xfId="0" applyNumberFormat="1" applyFont="1" applyBorder="1" applyAlignment="1"/>
    <xf numFmtId="4" fontId="34" fillId="0" borderId="0" xfId="0" applyNumberFormat="1" applyFont="1" applyAlignment="1"/>
    <xf numFmtId="3" fontId="34" fillId="0" borderId="60" xfId="0" applyNumberFormat="1" applyFont="1" applyBorder="1" applyAlignment="1">
      <alignment vertical="top"/>
    </xf>
    <xf numFmtId="4" fontId="40" fillId="0" borderId="107" xfId="0" applyNumberFormat="1" applyFont="1" applyBorder="1" applyAlignment="1"/>
    <xf numFmtId="3" fontId="3" fillId="0" borderId="4" xfId="0" applyNumberFormat="1" applyFont="1" applyBorder="1" applyAlignment="1">
      <alignment horizontal="left" vertical="top"/>
    </xf>
    <xf numFmtId="3" fontId="3" fillId="0" borderId="106" xfId="0" applyNumberFormat="1" applyFont="1" applyBorder="1" applyAlignment="1">
      <alignment horizontal="left" vertical="top"/>
    </xf>
    <xf numFmtId="3" fontId="3" fillId="0" borderId="73" xfId="0" applyNumberFormat="1" applyFont="1" applyBorder="1" applyAlignment="1">
      <alignment horizontal="left" vertical="top"/>
    </xf>
    <xf numFmtId="4" fontId="3" fillId="0" borderId="11" xfId="0" applyNumberFormat="1" applyFont="1" applyFill="1" applyBorder="1" applyAlignment="1">
      <alignment horizontal="center"/>
    </xf>
    <xf numFmtId="4" fontId="22" fillId="0" borderId="63" xfId="0" applyNumberFormat="1" applyFont="1" applyBorder="1" applyAlignment="1">
      <alignment horizontal="right"/>
    </xf>
    <xf numFmtId="4" fontId="40" fillId="0" borderId="78" xfId="0" applyNumberFormat="1" applyFont="1" applyBorder="1" applyAlignment="1"/>
    <xf numFmtId="4" fontId="5" fillId="0" borderId="0" xfId="0" applyNumberFormat="1" applyFont="1" applyBorder="1"/>
    <xf numFmtId="165" fontId="3" fillId="0" borderId="0" xfId="0" applyNumberFormat="1" applyFont="1" applyAlignment="1">
      <alignment horizontal="left"/>
    </xf>
    <xf numFmtId="3" fontId="34" fillId="0" borderId="0" xfId="0" applyNumberFormat="1" applyFont="1" applyAlignment="1">
      <alignment horizontal="left" vertical="top"/>
    </xf>
    <xf numFmtId="0" fontId="34" fillId="0" borderId="0" xfId="0" applyFont="1" applyBorder="1" applyAlignment="1">
      <alignment vertical="top" wrapText="1"/>
    </xf>
    <xf numFmtId="4" fontId="3" fillId="0" borderId="34" xfId="0" applyNumberFormat="1" applyFont="1" applyBorder="1" applyAlignment="1"/>
    <xf numFmtId="4" fontId="34" fillId="0" borderId="34" xfId="0" applyNumberFormat="1" applyFont="1" applyFill="1" applyBorder="1" applyAlignment="1">
      <alignment horizontal="right" wrapText="1"/>
    </xf>
    <xf numFmtId="4" fontId="3" fillId="0" borderId="29" xfId="0" applyNumberFormat="1" applyFont="1" applyBorder="1" applyAlignment="1"/>
    <xf numFmtId="4" fontId="34" fillId="0" borderId="29" xfId="0" applyNumberFormat="1" applyFont="1" applyFill="1" applyBorder="1" applyAlignment="1">
      <alignment horizontal="right" wrapText="1"/>
    </xf>
    <xf numFmtId="4" fontId="22" fillId="0" borderId="86" xfId="0" applyNumberFormat="1" applyFont="1" applyBorder="1" applyAlignment="1"/>
    <xf numFmtId="4" fontId="54" fillId="0" borderId="76" xfId="0" applyNumberFormat="1" applyFont="1" applyBorder="1" applyAlignment="1"/>
    <xf numFmtId="0" fontId="3" fillId="6" borderId="34" xfId="0" applyFont="1" applyFill="1" applyBorder="1" applyAlignment="1">
      <alignment horizontal="justify" vertical="justify" wrapText="1"/>
    </xf>
    <xf numFmtId="4" fontId="3" fillId="0" borderId="0" xfId="7" applyNumberFormat="1"/>
    <xf numFmtId="4" fontId="3" fillId="0" borderId="29" xfId="0" applyNumberFormat="1" applyFont="1" applyFill="1" applyBorder="1" applyAlignment="1">
      <alignment horizontal="right" wrapText="1"/>
    </xf>
    <xf numFmtId="0" fontId="22" fillId="0" borderId="0" xfId="0" applyFont="1" applyFill="1"/>
    <xf numFmtId="4" fontId="22" fillId="0" borderId="111" xfId="0" applyNumberFormat="1" applyFont="1" applyBorder="1" applyAlignment="1"/>
    <xf numFmtId="49" fontId="62" fillId="6" borderId="29" xfId="0" applyNumberFormat="1" applyFont="1" applyFill="1" applyBorder="1" applyAlignment="1">
      <alignment horizontal="left"/>
    </xf>
    <xf numFmtId="4" fontId="17" fillId="7" borderId="29" xfId="0" applyNumberFormat="1" applyFont="1" applyFill="1" applyBorder="1"/>
    <xf numFmtId="0" fontId="3" fillId="0" borderId="0" xfId="0" quotePrefix="1" applyFont="1" applyAlignment="1">
      <alignment horizontal="left" vertical="top" wrapText="1"/>
    </xf>
    <xf numFmtId="0" fontId="3" fillId="0" borderId="29" xfId="0" quotePrefix="1" applyFont="1" applyBorder="1" applyAlignment="1">
      <alignment horizontal="left" vertical="top" wrapText="1"/>
    </xf>
    <xf numFmtId="49" fontId="5" fillId="0" borderId="28" xfId="0" applyNumberFormat="1" applyFont="1" applyFill="1" applyBorder="1" applyAlignment="1">
      <alignment horizontal="justify"/>
    </xf>
    <xf numFmtId="4" fontId="15" fillId="0" borderId="28" xfId="0" applyNumberFormat="1" applyFont="1" applyFill="1" applyBorder="1" applyAlignment="1"/>
    <xf numFmtId="4" fontId="17" fillId="0" borderId="28" xfId="0" applyNumberFormat="1" applyFont="1" applyBorder="1"/>
    <xf numFmtId="4" fontId="17" fillId="0" borderId="28" xfId="0" applyNumberFormat="1" applyFont="1" applyBorder="1" applyAlignment="1">
      <alignment wrapText="1"/>
    </xf>
    <xf numFmtId="4" fontId="5" fillId="0" borderId="44" xfId="0" applyNumberFormat="1" applyFont="1" applyFill="1" applyBorder="1" applyAlignment="1">
      <alignment wrapText="1"/>
    </xf>
    <xf numFmtId="4" fontId="5" fillId="0" borderId="56" xfId="0" applyNumberFormat="1" applyFont="1" applyBorder="1"/>
    <xf numFmtId="4" fontId="72" fillId="0" borderId="36" xfId="0" applyNumberFormat="1" applyFont="1" applyFill="1" applyBorder="1" applyAlignment="1"/>
    <xf numFmtId="4" fontId="75" fillId="0" borderId="36" xfId="0" applyNumberFormat="1" applyFont="1" applyFill="1" applyBorder="1" applyAlignment="1">
      <alignment horizontal="center"/>
    </xf>
    <xf numFmtId="4" fontId="80" fillId="0" borderId="36" xfId="0" applyNumberFormat="1" applyFont="1" applyBorder="1"/>
    <xf numFmtId="4" fontId="22" fillId="0" borderId="54" xfId="0" applyNumberFormat="1" applyFont="1" applyFill="1" applyBorder="1" applyAlignment="1" applyProtection="1">
      <alignment horizontal="left"/>
    </xf>
    <xf numFmtId="4" fontId="76" fillId="0" borderId="29" xfId="0" applyNumberFormat="1" applyFont="1" applyFill="1" applyBorder="1" applyAlignment="1"/>
    <xf numFmtId="4" fontId="0" fillId="0" borderId="29" xfId="0" applyNumberFormat="1" applyBorder="1" applyAlignment="1">
      <alignment horizontal="right" wrapText="1"/>
    </xf>
    <xf numFmtId="4" fontId="22" fillId="0" borderId="107" xfId="0" applyNumberFormat="1" applyFont="1" applyBorder="1"/>
    <xf numFmtId="3" fontId="22" fillId="0" borderId="60" xfId="0" applyNumberFormat="1" applyFont="1" applyFill="1" applyBorder="1" applyAlignment="1">
      <alignment horizontal="left" vertical="top"/>
    </xf>
    <xf numFmtId="4" fontId="22" fillId="0" borderId="54" xfId="0" applyNumberFormat="1" applyFont="1" applyFill="1" applyBorder="1" applyAlignment="1">
      <alignment horizontal="left" vertical="top" wrapText="1"/>
    </xf>
    <xf numFmtId="4" fontId="22" fillId="0" borderId="61" xfId="0" applyNumberFormat="1" applyFont="1" applyFill="1" applyBorder="1"/>
    <xf numFmtId="4" fontId="3" fillId="6" borderId="0" xfId="0" applyNumberFormat="1" applyFont="1" applyFill="1" applyAlignment="1"/>
    <xf numFmtId="3" fontId="22" fillId="0" borderId="29" xfId="0" applyNumberFormat="1" applyFont="1" applyBorder="1" applyAlignment="1">
      <alignment vertical="top"/>
    </xf>
    <xf numFmtId="0" fontId="3" fillId="8" borderId="29" xfId="0" applyFont="1" applyFill="1" applyBorder="1" applyAlignment="1">
      <alignment horizontal="justify" vertical="top" wrapText="1"/>
    </xf>
    <xf numFmtId="3" fontId="22" fillId="6" borderId="29" xfId="0" applyNumberFormat="1" applyFont="1" applyFill="1" applyBorder="1" applyAlignment="1">
      <alignment vertical="top"/>
    </xf>
    <xf numFmtId="0" fontId="0" fillId="8" borderId="29" xfId="0" applyFill="1" applyBorder="1" applyAlignment="1">
      <alignment horizontal="justify" vertical="top" wrapText="1"/>
    </xf>
    <xf numFmtId="4" fontId="0" fillId="6" borderId="29" xfId="0" applyNumberFormat="1" applyFill="1" applyBorder="1" applyAlignment="1">
      <alignment horizontal="left"/>
    </xf>
    <xf numFmtId="4" fontId="76" fillId="6" borderId="29" xfId="0" applyNumberFormat="1" applyFont="1" applyFill="1" applyBorder="1" applyAlignment="1"/>
    <xf numFmtId="4" fontId="0" fillId="6" borderId="29" xfId="0" applyNumberFormat="1" applyFill="1" applyBorder="1" applyAlignment="1">
      <alignment horizontal="right"/>
    </xf>
    <xf numFmtId="4" fontId="0" fillId="6" borderId="29" xfId="0" applyNumberFormat="1" applyFill="1" applyBorder="1" applyAlignment="1">
      <alignment horizontal="left" wrapText="1"/>
    </xf>
    <xf numFmtId="3" fontId="36" fillId="6" borderId="0" xfId="0" applyNumberFormat="1" applyFont="1" applyFill="1" applyAlignment="1">
      <alignment horizontal="left" vertical="top"/>
    </xf>
    <xf numFmtId="4" fontId="3" fillId="6" borderId="0" xfId="0" applyNumberFormat="1" applyFont="1" applyFill="1" applyAlignment="1">
      <alignment horizontal="left" vertical="top" wrapText="1"/>
    </xf>
    <xf numFmtId="4" fontId="3" fillId="6" borderId="0" xfId="0" applyNumberFormat="1" applyFont="1" applyFill="1" applyAlignment="1">
      <alignment horizontal="right"/>
    </xf>
    <xf numFmtId="4" fontId="3" fillId="6" borderId="0" xfId="0" applyNumberFormat="1" applyFont="1" applyFill="1" applyAlignment="1">
      <alignment horizontal="left"/>
    </xf>
    <xf numFmtId="4" fontId="3" fillId="6" borderId="0" xfId="0" applyNumberFormat="1" applyFont="1" applyFill="1" applyBorder="1" applyAlignment="1" applyProtection="1">
      <alignment horizontal="right" vertical="center"/>
      <protection locked="0"/>
    </xf>
    <xf numFmtId="4" fontId="3" fillId="6" borderId="0" xfId="0" applyNumberFormat="1" applyFont="1" applyFill="1" applyBorder="1" applyAlignment="1">
      <alignment horizontal="right" vertical="center"/>
    </xf>
    <xf numFmtId="3" fontId="35" fillId="6" borderId="62" xfId="0" applyNumberFormat="1" applyFont="1" applyFill="1" applyBorder="1" applyAlignment="1">
      <alignment horizontal="left" vertical="center"/>
    </xf>
    <xf numFmtId="4" fontId="3" fillId="6" borderId="11" xfId="0" applyNumberFormat="1" applyFont="1" applyFill="1" applyBorder="1" applyAlignment="1">
      <alignment horizontal="left" vertical="center" wrapText="1"/>
    </xf>
    <xf numFmtId="4" fontId="3" fillId="6" borderId="11" xfId="0" applyNumberFormat="1" applyFont="1" applyFill="1" applyBorder="1" applyAlignment="1">
      <alignment horizontal="right" vertical="center"/>
    </xf>
    <xf numFmtId="4" fontId="3" fillId="6" borderId="11" xfId="0" applyNumberFormat="1" applyFont="1" applyFill="1" applyBorder="1" applyAlignment="1">
      <alignment horizontal="left" vertical="center"/>
    </xf>
    <xf numFmtId="4" fontId="35" fillId="6" borderId="63" xfId="0" applyNumberFormat="1" applyFont="1" applyFill="1" applyBorder="1" applyAlignment="1">
      <alignment horizontal="left" vertical="center"/>
    </xf>
    <xf numFmtId="4" fontId="35" fillId="6" borderId="63" xfId="0" applyNumberFormat="1" applyFont="1" applyFill="1" applyBorder="1" applyAlignment="1">
      <alignment horizontal="center" vertical="center"/>
    </xf>
    <xf numFmtId="3" fontId="3" fillId="6" borderId="16" xfId="0" applyNumberFormat="1" applyFont="1" applyFill="1" applyBorder="1" applyAlignment="1">
      <alignment horizontal="left" vertical="center"/>
    </xf>
    <xf numFmtId="4" fontId="3" fillId="6" borderId="0" xfId="0" applyNumberFormat="1" applyFont="1" applyFill="1" applyBorder="1" applyAlignment="1">
      <alignment horizontal="left" vertical="center" wrapText="1"/>
    </xf>
    <xf numFmtId="4" fontId="3" fillId="6" borderId="0" xfId="0" applyNumberFormat="1" applyFont="1" applyFill="1" applyBorder="1" applyAlignment="1">
      <alignment horizontal="left" vertical="center"/>
    </xf>
    <xf numFmtId="4" fontId="3" fillId="6" borderId="64" xfId="0" applyNumberFormat="1" applyFont="1" applyFill="1" applyBorder="1" applyAlignment="1">
      <alignment horizontal="right" vertical="center"/>
    </xf>
    <xf numFmtId="4" fontId="3" fillId="6" borderId="64" xfId="0" applyNumberFormat="1" applyFont="1" applyFill="1" applyBorder="1" applyAlignment="1">
      <alignment vertical="center"/>
    </xf>
    <xf numFmtId="3" fontId="22" fillId="6" borderId="65" xfId="0" applyNumberFormat="1" applyFont="1" applyFill="1" applyBorder="1" applyAlignment="1">
      <alignment horizontal="left" vertical="center"/>
    </xf>
    <xf numFmtId="4" fontId="3" fillId="6" borderId="31" xfId="0" applyNumberFormat="1" applyFont="1" applyFill="1" applyBorder="1" applyAlignment="1">
      <alignment horizontal="left" vertical="center" wrapText="1"/>
    </xf>
    <xf numFmtId="4" fontId="3" fillId="6" borderId="31" xfId="0" applyNumberFormat="1" applyFont="1" applyFill="1" applyBorder="1" applyAlignment="1">
      <alignment horizontal="right" vertical="center"/>
    </xf>
    <xf numFmtId="4" fontId="3" fillId="6" borderId="31" xfId="0" applyNumberFormat="1" applyFont="1" applyFill="1" applyBorder="1" applyAlignment="1">
      <alignment horizontal="left" vertical="center"/>
    </xf>
    <xf numFmtId="4" fontId="3" fillId="6" borderId="66" xfId="0" applyNumberFormat="1" applyFont="1" applyFill="1" applyBorder="1" applyAlignment="1" applyProtection="1">
      <alignment horizontal="right" vertical="center"/>
      <protection locked="0"/>
    </xf>
    <xf numFmtId="4" fontId="22" fillId="6" borderId="100" xfId="0" applyNumberFormat="1" applyFont="1" applyFill="1" applyBorder="1" applyAlignment="1">
      <alignment horizontal="right" vertical="center"/>
    </xf>
    <xf numFmtId="4" fontId="3" fillId="6" borderId="29" xfId="0" applyNumberFormat="1" applyFont="1" applyFill="1" applyBorder="1" applyAlignment="1">
      <alignment horizontal="right" vertical="center"/>
    </xf>
    <xf numFmtId="3" fontId="3" fillId="6" borderId="65" xfId="0" applyNumberFormat="1" applyFont="1" applyFill="1" applyBorder="1" applyAlignment="1">
      <alignment horizontal="left" vertical="center"/>
    </xf>
    <xf numFmtId="4" fontId="3" fillId="6" borderId="31" xfId="0" applyNumberFormat="1" applyFont="1" applyFill="1" applyBorder="1" applyAlignment="1" applyProtection="1">
      <alignment horizontal="left" vertical="center"/>
    </xf>
    <xf numFmtId="4" fontId="3" fillId="6" borderId="66" xfId="0" applyNumberFormat="1" applyFont="1" applyFill="1" applyBorder="1" applyAlignment="1">
      <alignment vertical="center"/>
    </xf>
    <xf numFmtId="4" fontId="12" fillId="6" borderId="18" xfId="9" applyNumberFormat="1" applyFont="1" applyFill="1" applyBorder="1"/>
    <xf numFmtId="4" fontId="3" fillId="6" borderId="0" xfId="0" applyNumberFormat="1" applyFont="1" applyFill="1" applyBorder="1" applyAlignment="1" applyProtection="1">
      <alignment horizontal="left" vertical="center"/>
    </xf>
    <xf numFmtId="4" fontId="3" fillId="6" borderId="67" xfId="0" applyNumberFormat="1" applyFont="1" applyFill="1" applyBorder="1" applyAlignment="1" applyProtection="1">
      <alignment horizontal="right"/>
      <protection locked="0"/>
    </xf>
    <xf numFmtId="4" fontId="22" fillId="6" borderId="67" xfId="0" applyNumberFormat="1" applyFont="1" applyFill="1" applyBorder="1" applyAlignment="1" applyProtection="1">
      <alignment horizontal="right"/>
      <protection locked="0"/>
    </xf>
    <xf numFmtId="4" fontId="3" fillId="6" borderId="64" xfId="0" applyNumberFormat="1" applyFont="1" applyFill="1" applyBorder="1" applyAlignment="1" applyProtection="1">
      <alignment horizontal="right" vertical="center"/>
      <protection locked="0"/>
    </xf>
    <xf numFmtId="3" fontId="3" fillId="6" borderId="0" xfId="0" applyNumberFormat="1" applyFont="1" applyFill="1" applyAlignment="1">
      <alignment horizontal="left" vertical="center"/>
    </xf>
    <xf numFmtId="4" fontId="3" fillId="6" borderId="0" xfId="0" applyNumberFormat="1" applyFont="1" applyFill="1" applyAlignment="1">
      <alignment horizontal="left" vertical="center" wrapText="1"/>
    </xf>
    <xf numFmtId="4" fontId="3" fillId="6" borderId="0" xfId="0" applyNumberFormat="1" applyFont="1" applyFill="1" applyAlignment="1">
      <alignment horizontal="right" vertical="center"/>
    </xf>
    <xf numFmtId="4" fontId="3" fillId="6" borderId="0" xfId="0" applyNumberFormat="1" applyFont="1" applyFill="1" applyAlignment="1">
      <alignment horizontal="left" vertical="center"/>
    </xf>
    <xf numFmtId="4" fontId="3" fillId="6" borderId="68" xfId="0" applyNumberFormat="1" applyFont="1" applyFill="1" applyBorder="1" applyAlignment="1">
      <alignment horizontal="right" vertical="center"/>
    </xf>
    <xf numFmtId="4" fontId="3" fillId="6" borderId="69" xfId="0" applyNumberFormat="1" applyFont="1" applyFill="1" applyBorder="1" applyAlignment="1">
      <alignment vertical="center"/>
    </xf>
    <xf numFmtId="3" fontId="35" fillId="6" borderId="70" xfId="0" applyNumberFormat="1" applyFont="1" applyFill="1" applyBorder="1" applyAlignment="1">
      <alignment vertical="center"/>
    </xf>
    <xf numFmtId="4" fontId="37" fillId="6" borderId="71" xfId="0" applyNumberFormat="1" applyFont="1" applyFill="1" applyBorder="1" applyAlignment="1" applyProtection="1">
      <alignment horizontal="left" vertical="center" wrapText="1"/>
    </xf>
    <xf numFmtId="4" fontId="3" fillId="6" borderId="71" xfId="0" applyNumberFormat="1" applyFont="1" applyFill="1" applyBorder="1" applyAlignment="1">
      <alignment horizontal="right" vertical="center"/>
    </xf>
    <xf numFmtId="4" fontId="3" fillId="6" borderId="71" xfId="0" applyNumberFormat="1" applyFont="1" applyFill="1" applyBorder="1" applyAlignment="1">
      <alignment horizontal="left" vertical="center"/>
    </xf>
    <xf numFmtId="4" fontId="35" fillId="6" borderId="71" xfId="0" applyNumberFormat="1" applyFont="1" applyFill="1" applyBorder="1" applyAlignment="1" applyProtection="1">
      <alignment horizontal="right" vertical="center"/>
      <protection locked="0"/>
    </xf>
    <xf numFmtId="4" fontId="37" fillId="6" borderId="72" xfId="0" applyNumberFormat="1" applyFont="1" applyFill="1" applyBorder="1" applyAlignment="1" applyProtection="1">
      <alignment horizontal="right" vertical="center"/>
      <protection locked="0"/>
    </xf>
    <xf numFmtId="3" fontId="3" fillId="6" borderId="0" xfId="0" applyNumberFormat="1" applyFont="1" applyFill="1" applyAlignment="1">
      <alignment vertical="top"/>
    </xf>
    <xf numFmtId="4" fontId="3" fillId="6" borderId="0" xfId="0" applyNumberFormat="1" applyFont="1" applyFill="1" applyAlignment="1">
      <alignment vertical="top" wrapText="1"/>
    </xf>
    <xf numFmtId="4" fontId="3" fillId="6" borderId="0" xfId="0" applyNumberFormat="1" applyFont="1" applyFill="1" applyAlignment="1">
      <alignment horizontal="left" wrapText="1"/>
    </xf>
    <xf numFmtId="3" fontId="36" fillId="6" borderId="0" xfId="0" applyNumberFormat="1" applyFont="1" applyFill="1" applyAlignment="1">
      <alignment vertical="top"/>
    </xf>
    <xf numFmtId="4" fontId="36" fillId="6" borderId="0" xfId="0" applyNumberFormat="1" applyFont="1" applyFill="1" applyAlignment="1">
      <alignment vertical="top" wrapText="1"/>
    </xf>
    <xf numFmtId="4" fontId="36" fillId="6" borderId="0" xfId="0" applyNumberFormat="1" applyFont="1" applyFill="1" applyAlignment="1">
      <alignment horizontal="left"/>
    </xf>
    <xf numFmtId="4" fontId="36" fillId="6" borderId="0" xfId="0" applyNumberFormat="1" applyFont="1" applyFill="1" applyAlignment="1"/>
    <xf numFmtId="4" fontId="36" fillId="6" borderId="0" xfId="0" applyNumberFormat="1" applyFont="1" applyFill="1" applyAlignment="1">
      <alignment horizontal="right"/>
    </xf>
    <xf numFmtId="4" fontId="36" fillId="6" borderId="0" xfId="0" applyNumberFormat="1" applyFont="1" applyFill="1" applyAlignment="1">
      <alignment horizontal="left" wrapText="1"/>
    </xf>
    <xf numFmtId="4" fontId="3" fillId="6" borderId="29" xfId="0" applyNumberFormat="1" applyFont="1" applyFill="1" applyBorder="1" applyAlignment="1">
      <alignment horizontal="left"/>
    </xf>
    <xf numFmtId="4" fontId="3" fillId="6" borderId="29" xfId="0" applyNumberFormat="1" applyFont="1" applyFill="1" applyBorder="1" applyAlignment="1"/>
    <xf numFmtId="4" fontId="3" fillId="6" borderId="29" xfId="0" applyNumberFormat="1" applyFont="1" applyFill="1" applyBorder="1" applyAlignment="1">
      <alignment horizontal="right"/>
    </xf>
    <xf numFmtId="4" fontId="3" fillId="6" borderId="29" xfId="0" applyNumberFormat="1" applyFont="1" applyFill="1" applyBorder="1" applyAlignment="1">
      <alignment horizontal="left" wrapText="1"/>
    </xf>
    <xf numFmtId="3" fontId="3" fillId="6" borderId="29" xfId="0" applyNumberFormat="1" applyFont="1" applyFill="1" applyBorder="1" applyAlignment="1">
      <alignment horizontal="left" vertical="top"/>
    </xf>
    <xf numFmtId="4" fontId="3" fillId="6" borderId="29" xfId="0" applyNumberFormat="1" applyFont="1" applyFill="1" applyBorder="1" applyAlignment="1" applyProtection="1">
      <alignment vertical="top" wrapText="1"/>
    </xf>
    <xf numFmtId="4" fontId="3" fillId="6" borderId="29" xfId="0" applyNumberFormat="1" applyFont="1" applyFill="1" applyBorder="1" applyAlignment="1" applyProtection="1">
      <alignment horizontal="left"/>
    </xf>
    <xf numFmtId="4" fontId="3" fillId="6" borderId="29" xfId="0" applyNumberFormat="1" applyFont="1" applyFill="1" applyBorder="1" applyAlignment="1" applyProtection="1">
      <alignment horizontal="right"/>
      <protection locked="0"/>
    </xf>
    <xf numFmtId="4" fontId="3" fillId="6" borderId="29" xfId="0" applyNumberFormat="1" applyFont="1" applyFill="1" applyBorder="1" applyAlignment="1">
      <alignment horizontal="right" wrapText="1"/>
    </xf>
    <xf numFmtId="4" fontId="3" fillId="6" borderId="29" xfId="0" applyNumberFormat="1" applyFont="1" applyFill="1" applyBorder="1" applyAlignment="1">
      <alignment vertical="top" wrapText="1"/>
    </xf>
    <xf numFmtId="3" fontId="3" fillId="6" borderId="29" xfId="0" applyNumberFormat="1" applyFont="1" applyFill="1" applyBorder="1" applyAlignment="1" applyProtection="1">
      <alignment vertical="top"/>
    </xf>
    <xf numFmtId="3" fontId="22" fillId="6" borderId="60" xfId="0" applyNumberFormat="1" applyFont="1" applyFill="1" applyBorder="1" applyAlignment="1">
      <alignment vertical="top"/>
    </xf>
    <xf numFmtId="4" fontId="22" fillId="6" borderId="54" xfId="0" applyNumberFormat="1" applyFont="1" applyFill="1" applyBorder="1" applyAlignment="1">
      <alignment vertical="top" wrapText="1"/>
    </xf>
    <xf numFmtId="4" fontId="22" fillId="6" borderId="54" xfId="0" applyNumberFormat="1" applyFont="1" applyFill="1" applyBorder="1" applyAlignment="1" applyProtection="1">
      <alignment horizontal="left"/>
    </xf>
    <xf numFmtId="4" fontId="22" fillId="6" borderId="54" xfId="0" applyNumberFormat="1" applyFont="1" applyFill="1" applyBorder="1"/>
    <xf numFmtId="4" fontId="22" fillId="6" borderId="61" xfId="0" applyNumberFormat="1" applyFont="1" applyFill="1" applyBorder="1" applyAlignment="1">
      <alignment horizontal="right"/>
    </xf>
    <xf numFmtId="3" fontId="3" fillId="6" borderId="0" xfId="0" applyNumberFormat="1" applyFont="1" applyFill="1" applyAlignment="1" applyProtection="1">
      <alignment vertical="top"/>
    </xf>
    <xf numFmtId="4" fontId="3" fillId="6" borderId="0" xfId="0" applyNumberFormat="1" applyFont="1" applyFill="1" applyAlignment="1" applyProtection="1">
      <alignment horizontal="left"/>
    </xf>
    <xf numFmtId="4" fontId="3" fillId="6" borderId="0" xfId="0" applyNumberFormat="1" applyFont="1" applyFill="1" applyBorder="1" applyAlignment="1" applyProtection="1">
      <alignment horizontal="right"/>
      <protection locked="0"/>
    </xf>
    <xf numFmtId="4" fontId="3" fillId="6" borderId="0" xfId="0" applyNumberFormat="1" applyFont="1" applyFill="1" applyBorder="1" applyAlignment="1">
      <alignment horizontal="right" wrapText="1"/>
    </xf>
    <xf numFmtId="3" fontId="22" fillId="6" borderId="0" xfId="0" applyNumberFormat="1" applyFont="1" applyFill="1" applyAlignment="1" applyProtection="1">
      <alignment vertical="top"/>
    </xf>
    <xf numFmtId="4" fontId="3" fillId="6" borderId="0" xfId="0" applyNumberFormat="1" applyFont="1" applyFill="1" applyAlignment="1" applyProtection="1">
      <alignment vertical="top" wrapText="1"/>
    </xf>
    <xf numFmtId="4" fontId="3" fillId="6" borderId="9" xfId="0" applyNumberFormat="1" applyFont="1" applyFill="1" applyBorder="1" applyAlignment="1" applyProtection="1"/>
    <xf numFmtId="4" fontId="3" fillId="6" borderId="29" xfId="0" applyNumberFormat="1" applyFont="1" applyFill="1" applyBorder="1" applyAlignment="1" applyProtection="1"/>
    <xf numFmtId="3" fontId="22" fillId="6" borderId="29" xfId="0" applyNumberFormat="1" applyFont="1" applyFill="1" applyBorder="1" applyAlignment="1" applyProtection="1">
      <alignment vertical="top"/>
    </xf>
    <xf numFmtId="4" fontId="22" fillId="6" borderId="61" xfId="0" applyNumberFormat="1" applyFont="1" applyFill="1" applyBorder="1"/>
    <xf numFmtId="4" fontId="3" fillId="6" borderId="0" xfId="0" applyNumberFormat="1" applyFont="1" applyFill="1" applyAlignment="1" applyProtection="1"/>
    <xf numFmtId="4" fontId="3" fillId="6" borderId="0" xfId="0" applyNumberFormat="1" applyFont="1" applyFill="1" applyBorder="1" applyAlignment="1">
      <alignment horizontal="right"/>
    </xf>
    <xf numFmtId="3" fontId="3" fillId="6" borderId="36" xfId="0" applyNumberFormat="1" applyFont="1" applyFill="1" applyBorder="1" applyAlignment="1">
      <alignment horizontal="left" vertical="top"/>
    </xf>
    <xf numFmtId="4" fontId="3" fillId="6" borderId="36" xfId="0" applyNumberFormat="1" applyFont="1" applyFill="1" applyBorder="1" applyAlignment="1">
      <alignment vertical="top" wrapText="1"/>
    </xf>
    <xf numFmtId="4" fontId="3" fillId="6" borderId="36" xfId="0" applyNumberFormat="1" applyFont="1" applyFill="1" applyBorder="1" applyAlignment="1"/>
    <xf numFmtId="3" fontId="22" fillId="6" borderId="60" xfId="0" applyNumberFormat="1" applyFont="1" applyFill="1" applyBorder="1" applyAlignment="1">
      <alignment horizontal="left" vertical="top"/>
    </xf>
    <xf numFmtId="4" fontId="3" fillId="6" borderId="36" xfId="0" applyNumberFormat="1" applyFont="1" applyFill="1" applyBorder="1" applyAlignment="1">
      <alignment horizontal="left"/>
    </xf>
    <xf numFmtId="3" fontId="3" fillId="6" borderId="34" xfId="0" applyNumberFormat="1" applyFont="1" applyFill="1" applyBorder="1" applyAlignment="1">
      <alignment vertical="top"/>
    </xf>
    <xf numFmtId="4" fontId="3" fillId="6" borderId="34" xfId="0" applyNumberFormat="1" applyFont="1" applyFill="1" applyBorder="1" applyAlignment="1">
      <alignment vertical="top" wrapText="1"/>
    </xf>
    <xf numFmtId="4" fontId="3" fillId="6" borderId="34" xfId="0" applyNumberFormat="1" applyFont="1" applyFill="1" applyBorder="1" applyAlignment="1">
      <alignment horizontal="left"/>
    </xf>
    <xf numFmtId="4" fontId="3" fillId="6" borderId="34" xfId="0" applyNumberFormat="1" applyFont="1" applyFill="1" applyBorder="1" applyAlignment="1"/>
    <xf numFmtId="4" fontId="3" fillId="6" borderId="34" xfId="0" applyNumberFormat="1" applyFont="1" applyFill="1" applyBorder="1" applyAlignment="1">
      <alignment horizontal="right"/>
    </xf>
    <xf numFmtId="4" fontId="3" fillId="6" borderId="34" xfId="0" applyNumberFormat="1" applyFont="1" applyFill="1" applyBorder="1" applyAlignment="1">
      <alignment horizontal="right" wrapText="1"/>
    </xf>
    <xf numFmtId="4" fontId="3" fillId="6" borderId="0" xfId="0" applyNumberFormat="1" applyFont="1" applyFill="1" applyBorder="1" applyAlignment="1"/>
    <xf numFmtId="3" fontId="22" fillId="6" borderId="10" xfId="0" applyNumberFormat="1" applyFont="1" applyFill="1" applyBorder="1" applyAlignment="1">
      <alignment horizontal="left" vertical="top"/>
    </xf>
    <xf numFmtId="4" fontId="22" fillId="6" borderId="11" xfId="0" applyNumberFormat="1" applyFont="1" applyFill="1" applyBorder="1" applyAlignment="1">
      <alignment vertical="top" wrapText="1"/>
    </xf>
    <xf numFmtId="4" fontId="22" fillId="6" borderId="11" xfId="0" applyNumberFormat="1" applyFont="1" applyFill="1" applyBorder="1" applyAlignment="1" applyProtection="1">
      <alignment horizontal="left"/>
    </xf>
    <xf numFmtId="4" fontId="22" fillId="6" borderId="11" xfId="0" applyNumberFormat="1" applyFont="1" applyFill="1" applyBorder="1"/>
    <xf numFmtId="4" fontId="22" fillId="6" borderId="15" xfId="0" applyNumberFormat="1" applyFont="1" applyFill="1" applyBorder="1"/>
    <xf numFmtId="3" fontId="22" fillId="6" borderId="0" xfId="0" applyNumberFormat="1" applyFont="1" applyFill="1" applyBorder="1" applyAlignment="1">
      <alignment horizontal="left" vertical="top"/>
    </xf>
    <xf numFmtId="4" fontId="22" fillId="6" borderId="0" xfId="0" applyNumberFormat="1" applyFont="1" applyFill="1" applyBorder="1" applyAlignment="1">
      <alignment vertical="top" wrapText="1"/>
    </xf>
    <xf numFmtId="4" fontId="22" fillId="6" borderId="0" xfId="0" applyNumberFormat="1" applyFont="1" applyFill="1" applyBorder="1" applyAlignment="1" applyProtection="1">
      <alignment horizontal="left"/>
    </xf>
    <xf numFmtId="4" fontId="22" fillId="6" borderId="0" xfId="0" applyNumberFormat="1" applyFont="1" applyFill="1" applyBorder="1"/>
    <xf numFmtId="3" fontId="3" fillId="6" borderId="29" xfId="0" applyNumberFormat="1" applyFont="1" applyFill="1" applyBorder="1" applyAlignment="1">
      <alignment vertical="top"/>
    </xf>
    <xf numFmtId="4" fontId="22" fillId="6" borderId="54" xfId="0" applyNumberFormat="1" applyFont="1" applyFill="1" applyBorder="1" applyAlignment="1">
      <alignment horizontal="left" vertical="top" wrapText="1"/>
    </xf>
    <xf numFmtId="0" fontId="3" fillId="6" borderId="29" xfId="0" applyFont="1" applyFill="1" applyBorder="1" applyAlignment="1">
      <alignment horizontal="justify" vertical="justify" wrapText="1"/>
    </xf>
    <xf numFmtId="0" fontId="37" fillId="6" borderId="0" xfId="0" applyFont="1" applyFill="1" applyAlignment="1">
      <alignment vertical="top"/>
    </xf>
    <xf numFmtId="0" fontId="34" fillId="6" borderId="0" xfId="0" applyFont="1" applyFill="1" applyAlignment="1">
      <alignment vertical="top" wrapText="1"/>
    </xf>
    <xf numFmtId="0" fontId="40" fillId="6" borderId="0" xfId="0" applyFont="1" applyFill="1" applyAlignment="1">
      <alignment vertical="top"/>
    </xf>
    <xf numFmtId="4" fontId="60" fillId="6" borderId="72" xfId="9" applyNumberFormat="1" applyFont="1" applyFill="1" applyBorder="1"/>
    <xf numFmtId="4" fontId="60" fillId="6" borderId="93" xfId="9" applyNumberFormat="1" applyFont="1" applyFill="1" applyBorder="1"/>
    <xf numFmtId="4" fontId="60" fillId="6" borderId="94" xfId="9" applyNumberFormat="1" applyFont="1" applyFill="1" applyBorder="1"/>
    <xf numFmtId="4" fontId="40" fillId="6" borderId="54" xfId="0" applyNumberFormat="1" applyFont="1" applyFill="1" applyBorder="1" applyAlignment="1">
      <alignment horizontal="left"/>
    </xf>
    <xf numFmtId="0" fontId="3" fillId="6" borderId="105" xfId="0" applyFont="1" applyFill="1" applyBorder="1" applyAlignment="1">
      <alignment horizontal="center" vertical="center" wrapText="1"/>
    </xf>
    <xf numFmtId="0" fontId="34" fillId="6" borderId="0" xfId="0" applyFont="1" applyFill="1" applyAlignment="1">
      <alignment vertical="top"/>
    </xf>
    <xf numFmtId="3" fontId="34" fillId="6" borderId="0" xfId="0" applyNumberFormat="1" applyFont="1" applyFill="1" applyAlignment="1">
      <alignment vertical="top"/>
    </xf>
    <xf numFmtId="0" fontId="22" fillId="6" borderId="10" xfId="0" applyFont="1" applyFill="1" applyBorder="1" applyAlignment="1">
      <alignment vertical="top"/>
    </xf>
    <xf numFmtId="3" fontId="22" fillId="6" borderId="75" xfId="0" applyNumberFormat="1" applyFont="1" applyFill="1" applyBorder="1" applyAlignment="1">
      <alignment vertical="top"/>
    </xf>
    <xf numFmtId="0" fontId="22" fillId="6" borderId="14" xfId="0" applyFont="1" applyFill="1" applyBorder="1" applyAlignment="1">
      <alignment vertical="top"/>
    </xf>
    <xf numFmtId="0" fontId="3" fillId="6" borderId="12" xfId="0" applyNumberFormat="1" applyFont="1" applyFill="1" applyBorder="1" applyAlignment="1">
      <alignment horizontal="right" vertical="top"/>
    </xf>
    <xf numFmtId="4" fontId="60" fillId="6" borderId="34" xfId="0" applyNumberFormat="1" applyFont="1" applyFill="1" applyBorder="1" applyAlignment="1"/>
    <xf numFmtId="0" fontId="3" fillId="6" borderId="30" xfId="0" applyNumberFormat="1" applyFont="1" applyFill="1" applyBorder="1" applyAlignment="1">
      <alignment horizontal="right" vertical="top"/>
    </xf>
    <xf numFmtId="4" fontId="60" fillId="6" borderId="29" xfId="0" applyNumberFormat="1" applyFont="1" applyFill="1" applyBorder="1" applyAlignment="1"/>
    <xf numFmtId="0" fontId="3" fillId="6" borderId="77" xfId="0" applyNumberFormat="1" applyFont="1" applyFill="1" applyBorder="1" applyAlignment="1">
      <alignment horizontal="right" vertical="top"/>
    </xf>
    <xf numFmtId="0" fontId="3" fillId="6" borderId="0" xfId="0" applyFont="1" applyFill="1" applyBorder="1" applyAlignment="1">
      <alignment horizontal="justify" vertical="justify" wrapText="1"/>
    </xf>
    <xf numFmtId="0" fontId="3" fillId="6" borderId="10" xfId="0" applyFont="1" applyFill="1" applyBorder="1" applyAlignment="1">
      <alignment vertical="top"/>
    </xf>
    <xf numFmtId="3" fontId="3" fillId="6" borderId="11" xfId="0" applyNumberFormat="1" applyFont="1" applyFill="1" applyBorder="1" applyAlignment="1">
      <alignment horizontal="left" vertical="top"/>
    </xf>
    <xf numFmtId="4" fontId="22" fillId="6" borderId="11" xfId="0" applyNumberFormat="1" applyFont="1" applyFill="1" applyBorder="1" applyAlignment="1">
      <alignment horizontal="left"/>
    </xf>
    <xf numFmtId="0" fontId="3" fillId="6" borderId="11" xfId="0" applyFont="1" applyFill="1" applyBorder="1" applyAlignment="1">
      <alignment vertical="top"/>
    </xf>
    <xf numFmtId="3" fontId="3" fillId="6" borderId="0" xfId="0" applyNumberFormat="1" applyFont="1" applyFill="1" applyAlignment="1">
      <alignment horizontal="left" vertical="top"/>
    </xf>
    <xf numFmtId="0" fontId="3" fillId="6" borderId="0" xfId="0" applyFont="1" applyFill="1" applyAlignment="1">
      <alignment vertical="top" wrapText="1"/>
    </xf>
    <xf numFmtId="3" fontId="22" fillId="6" borderId="75" xfId="0" applyNumberFormat="1" applyFont="1" applyFill="1" applyBorder="1" applyAlignment="1">
      <alignment horizontal="left" vertical="top"/>
    </xf>
    <xf numFmtId="0" fontId="3" fillId="6" borderId="0" xfId="0" applyNumberFormat="1" applyFont="1" applyFill="1" applyAlignment="1">
      <alignment horizontal="right" vertical="top"/>
    </xf>
    <xf numFmtId="0" fontId="3" fillId="6" borderId="0" xfId="0" applyFont="1" applyFill="1" applyAlignment="1">
      <alignment horizontal="justify" vertical="justify" wrapText="1"/>
    </xf>
    <xf numFmtId="0" fontId="3" fillId="6" borderId="0" xfId="0" applyFont="1" applyFill="1" applyAlignment="1">
      <alignment vertical="top"/>
    </xf>
    <xf numFmtId="16" fontId="22" fillId="6" borderId="10" xfId="0" applyNumberFormat="1" applyFont="1" applyFill="1" applyBorder="1" applyAlignment="1">
      <alignment vertical="top"/>
    </xf>
    <xf numFmtId="0" fontId="3" fillId="6" borderId="0" xfId="0" applyNumberFormat="1" applyFont="1" applyFill="1" applyBorder="1" applyAlignment="1">
      <alignment horizontal="right" vertical="top"/>
    </xf>
    <xf numFmtId="16" fontId="3" fillId="6" borderId="30" xfId="0" applyNumberFormat="1" applyFont="1" applyFill="1" applyBorder="1" applyAlignment="1">
      <alignment horizontal="right" vertical="top"/>
    </xf>
    <xf numFmtId="0" fontId="3" fillId="6" borderId="0" xfId="0" applyFont="1" applyFill="1" applyBorder="1" applyAlignment="1">
      <alignment vertical="top"/>
    </xf>
    <xf numFmtId="3" fontId="3" fillId="6" borderId="0" xfId="0" applyNumberFormat="1" applyFont="1" applyFill="1" applyBorder="1" applyAlignment="1">
      <alignment horizontal="left" vertical="top"/>
    </xf>
    <xf numFmtId="3" fontId="22" fillId="6" borderId="63" xfId="0" applyNumberFormat="1" applyFont="1" applyFill="1" applyBorder="1" applyAlignment="1">
      <alignment horizontal="left" vertical="top"/>
    </xf>
    <xf numFmtId="0" fontId="22" fillId="6" borderId="10" xfId="0" applyFont="1" applyFill="1" applyBorder="1" applyAlignment="1">
      <alignment horizontal="justify" vertical="justify" wrapText="1"/>
    </xf>
    <xf numFmtId="0" fontId="22" fillId="6" borderId="14" xfId="0" applyFont="1" applyFill="1" applyBorder="1" applyAlignment="1">
      <alignment horizontal="justify" vertical="justify" wrapText="1"/>
    </xf>
    <xf numFmtId="3" fontId="34" fillId="6" borderId="60" xfId="0" applyNumberFormat="1" applyFont="1" applyFill="1" applyBorder="1" applyAlignment="1">
      <alignment vertical="top"/>
    </xf>
    <xf numFmtId="3" fontId="3" fillId="6" borderId="4" xfId="0" applyNumberFormat="1" applyFont="1" applyFill="1" applyBorder="1" applyAlignment="1">
      <alignment horizontal="left" vertical="top"/>
    </xf>
    <xf numFmtId="3" fontId="3" fillId="6" borderId="106" xfId="0" applyNumberFormat="1" applyFont="1" applyFill="1" applyBorder="1" applyAlignment="1">
      <alignment horizontal="left" vertical="top"/>
    </xf>
    <xf numFmtId="3" fontId="3" fillId="6" borderId="73" xfId="0" applyNumberFormat="1" applyFont="1" applyFill="1" applyBorder="1" applyAlignment="1">
      <alignment horizontal="left" vertical="top"/>
    </xf>
    <xf numFmtId="4" fontId="40" fillId="6" borderId="0" xfId="0" applyNumberFormat="1" applyFont="1" applyFill="1" applyBorder="1" applyAlignment="1"/>
    <xf numFmtId="4" fontId="34" fillId="6" borderId="0" xfId="0" applyNumberFormat="1" applyFont="1" applyFill="1" applyAlignment="1"/>
    <xf numFmtId="4" fontId="34" fillId="6" borderId="21" xfId="0" applyNumberFormat="1" applyFont="1" applyFill="1" applyBorder="1" applyAlignment="1"/>
    <xf numFmtId="4" fontId="34" fillId="6" borderId="31" xfId="0" applyNumberFormat="1" applyFont="1" applyFill="1" applyBorder="1" applyAlignment="1"/>
    <xf numFmtId="4" fontId="34" fillId="6" borderId="74" xfId="0" applyNumberFormat="1" applyFont="1" applyFill="1" applyBorder="1" applyAlignment="1"/>
    <xf numFmtId="4" fontId="34" fillId="6" borderId="54" xfId="0" applyNumberFormat="1" applyFont="1" applyFill="1" applyBorder="1" applyAlignment="1"/>
    <xf numFmtId="4" fontId="40" fillId="6" borderId="107" xfId="0" applyNumberFormat="1" applyFont="1" applyFill="1" applyBorder="1" applyAlignment="1"/>
    <xf numFmtId="4" fontId="3" fillId="6" borderId="105" xfId="0" applyNumberFormat="1" applyFont="1" applyFill="1" applyBorder="1" applyAlignment="1">
      <alignment horizontal="center" vertical="center" wrapText="1"/>
    </xf>
    <xf numFmtId="4" fontId="3" fillId="6" borderId="15" xfId="0" applyNumberFormat="1" applyFont="1" applyFill="1" applyBorder="1" applyAlignment="1">
      <alignment horizontal="center" vertical="center" wrapText="1"/>
    </xf>
    <xf numFmtId="4" fontId="3" fillId="6" borderId="11" xfId="0" applyNumberFormat="1" applyFont="1" applyFill="1" applyBorder="1" applyAlignment="1"/>
    <xf numFmtId="4" fontId="3" fillId="6" borderId="63" xfId="0" applyNumberFormat="1" applyFont="1" applyFill="1" applyBorder="1" applyAlignment="1"/>
    <xf numFmtId="4" fontId="5" fillId="6" borderId="34" xfId="0" applyNumberFormat="1" applyFont="1" applyFill="1" applyBorder="1"/>
    <xf numFmtId="4" fontId="34" fillId="6" borderId="29" xfId="0" applyNumberFormat="1" applyFont="1" applyFill="1" applyBorder="1" applyAlignment="1"/>
    <xf numFmtId="4" fontId="3" fillId="6" borderId="11" xfId="0" applyNumberFormat="1" applyFont="1" applyFill="1" applyBorder="1" applyAlignment="1">
      <alignment horizontal="center"/>
    </xf>
    <xf numFmtId="4" fontId="22" fillId="6" borderId="63" xfId="0" applyNumberFormat="1" applyFont="1" applyFill="1" applyBorder="1" applyAlignment="1">
      <alignment horizontal="right"/>
    </xf>
    <xf numFmtId="4" fontId="40" fillId="6" borderId="78" xfId="0" applyNumberFormat="1" applyFont="1" applyFill="1" applyBorder="1" applyAlignment="1"/>
    <xf numFmtId="4" fontId="3" fillId="6" borderId="0" xfId="0" applyNumberFormat="1" applyFont="1" applyFill="1" applyAlignment="1">
      <alignment horizontal="center"/>
    </xf>
    <xf numFmtId="4" fontId="5" fillId="6" borderId="0" xfId="0" applyNumberFormat="1" applyFont="1" applyFill="1"/>
    <xf numFmtId="4" fontId="3" fillId="6" borderId="75" xfId="0" applyNumberFormat="1" applyFont="1" applyFill="1" applyBorder="1" applyAlignment="1"/>
    <xf numFmtId="4" fontId="54" fillId="6" borderId="29" xfId="0" applyNumberFormat="1" applyFont="1" applyFill="1" applyBorder="1" applyAlignment="1"/>
    <xf numFmtId="4" fontId="40" fillId="6" borderId="63" xfId="0" applyNumberFormat="1" applyFont="1" applyFill="1" applyBorder="1" applyAlignment="1"/>
    <xf numFmtId="3" fontId="34" fillId="0" borderId="0" xfId="0" applyNumberFormat="1" applyFont="1" applyBorder="1" applyAlignment="1">
      <alignment vertical="top"/>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76" xfId="0" applyFont="1" applyBorder="1" applyAlignment="1">
      <alignment horizontal="justify" vertical="top" wrapText="1"/>
    </xf>
    <xf numFmtId="0" fontId="3" fillId="0" borderId="0" xfId="0" applyFont="1" applyBorder="1" applyAlignment="1">
      <alignment horizontal="justify" vertical="top" wrapText="1"/>
    </xf>
    <xf numFmtId="0" fontId="3" fillId="0" borderId="114" xfId="0" applyNumberFormat="1" applyFont="1" applyBorder="1" applyAlignment="1">
      <alignment horizontal="right" vertical="top"/>
    </xf>
    <xf numFmtId="3" fontId="3" fillId="0" borderId="115" xfId="0" applyNumberFormat="1" applyFont="1" applyBorder="1" applyAlignment="1">
      <alignment vertical="top"/>
    </xf>
    <xf numFmtId="0" fontId="3" fillId="0" borderId="116" xfId="0" applyNumberFormat="1" applyFont="1" applyBorder="1" applyAlignment="1">
      <alignment horizontal="right" vertical="top"/>
    </xf>
    <xf numFmtId="3" fontId="3" fillId="0" borderId="113" xfId="0" applyNumberFormat="1" applyFont="1" applyBorder="1" applyAlignment="1">
      <alignment vertical="top"/>
    </xf>
    <xf numFmtId="0" fontId="3" fillId="0" borderId="29" xfId="0" applyFont="1" applyBorder="1" applyAlignment="1">
      <alignment horizontal="justify" vertical="justify" wrapText="1"/>
    </xf>
    <xf numFmtId="4" fontId="5" fillId="0" borderId="76" xfId="0" applyNumberFormat="1" applyFont="1" applyFill="1" applyBorder="1" applyAlignment="1">
      <alignment horizontal="left" vertical="top"/>
    </xf>
    <xf numFmtId="0" fontId="22" fillId="0" borderId="29" xfId="0" applyFont="1" applyBorder="1" applyAlignment="1">
      <alignment vertical="top"/>
    </xf>
    <xf numFmtId="0" fontId="3" fillId="9" borderId="117" xfId="0" applyFont="1" applyFill="1" applyBorder="1" applyAlignment="1">
      <alignment horizontal="center" vertical="center" wrapText="1"/>
    </xf>
    <xf numFmtId="4" fontId="3" fillId="9" borderId="117" xfId="0" applyNumberFormat="1" applyFont="1" applyFill="1" applyBorder="1" applyAlignment="1">
      <alignment horizontal="center" vertical="center" wrapText="1"/>
    </xf>
    <xf numFmtId="4" fontId="3" fillId="9" borderId="111" xfId="0" applyNumberFormat="1" applyFont="1" applyFill="1" applyBorder="1" applyAlignment="1">
      <alignment horizontal="center" vertical="center" wrapText="1"/>
    </xf>
    <xf numFmtId="4" fontId="40" fillId="0" borderId="0" xfId="0" applyNumberFormat="1" applyFont="1" applyBorder="1" applyAlignment="1">
      <alignment horizontal="left"/>
    </xf>
    <xf numFmtId="168" fontId="3" fillId="0" borderId="0" xfId="0" applyNumberFormat="1" applyFont="1"/>
    <xf numFmtId="4" fontId="5" fillId="6" borderId="76" xfId="0" applyNumberFormat="1" applyFont="1" applyFill="1" applyBorder="1"/>
    <xf numFmtId="0" fontId="3" fillId="6" borderId="76" xfId="0" applyFont="1" applyFill="1" applyBorder="1" applyAlignment="1">
      <alignment horizontal="justify" vertical="top" wrapText="1"/>
    </xf>
    <xf numFmtId="4" fontId="3" fillId="6" borderId="76" xfId="0" applyNumberFormat="1" applyFont="1" applyFill="1" applyBorder="1" applyAlignment="1"/>
    <xf numFmtId="4" fontId="5" fillId="6" borderId="36" xfId="0" applyNumberFormat="1" applyFont="1" applyFill="1" applyBorder="1"/>
    <xf numFmtId="4" fontId="22" fillId="6" borderId="0" xfId="0" applyNumberFormat="1" applyFont="1" applyFill="1" applyBorder="1" applyAlignment="1">
      <alignment horizontal="left"/>
    </xf>
    <xf numFmtId="4" fontId="22" fillId="6" borderId="0" xfId="0" applyNumberFormat="1" applyFont="1" applyFill="1" applyBorder="1" applyAlignment="1"/>
    <xf numFmtId="0" fontId="3" fillId="6" borderId="28" xfId="0" applyFont="1" applyFill="1" applyBorder="1" applyAlignment="1">
      <alignment horizontal="justify" vertical="justify" wrapText="1"/>
    </xf>
    <xf numFmtId="0" fontId="22" fillId="6" borderId="0" xfId="0" applyFont="1" applyFill="1" applyBorder="1" applyAlignment="1">
      <alignment horizontal="justify" vertical="justify" wrapText="1"/>
    </xf>
    <xf numFmtId="0" fontId="22" fillId="6" borderId="70" xfId="0" applyFont="1" applyFill="1" applyBorder="1" applyAlignment="1">
      <alignment vertical="top"/>
    </xf>
    <xf numFmtId="3" fontId="22" fillId="6" borderId="25" xfId="0" applyNumberFormat="1" applyFont="1" applyFill="1" applyBorder="1" applyAlignment="1">
      <alignment horizontal="left" vertical="top"/>
    </xf>
    <xf numFmtId="0" fontId="22" fillId="6" borderId="27" xfId="0" applyFont="1" applyFill="1" applyBorder="1" applyAlignment="1">
      <alignment vertical="top"/>
    </xf>
    <xf numFmtId="4" fontId="3" fillId="6" borderId="71" xfId="0" applyNumberFormat="1" applyFont="1" applyFill="1" applyBorder="1" applyAlignment="1"/>
    <xf numFmtId="4" fontId="3" fillId="6" borderId="118" xfId="0" applyNumberFormat="1" applyFont="1" applyFill="1" applyBorder="1" applyAlignment="1"/>
    <xf numFmtId="4" fontId="34" fillId="6" borderId="34" xfId="0" applyNumberFormat="1" applyFont="1" applyFill="1" applyBorder="1" applyAlignment="1"/>
    <xf numFmtId="0" fontId="22" fillId="6" borderId="29" xfId="0" applyFont="1" applyFill="1" applyBorder="1" applyAlignment="1">
      <alignment vertical="top"/>
    </xf>
    <xf numFmtId="3" fontId="22" fillId="6" borderId="29" xfId="0" applyNumberFormat="1" applyFont="1" applyFill="1" applyBorder="1" applyAlignment="1">
      <alignment horizontal="left" vertical="top"/>
    </xf>
    <xf numFmtId="4" fontId="22" fillId="0" borderId="31" xfId="0" applyNumberFormat="1" applyFont="1" applyFill="1" applyBorder="1" applyAlignment="1">
      <alignment horizontal="center" vertical="top"/>
    </xf>
    <xf numFmtId="0" fontId="34" fillId="0" borderId="0" xfId="0" applyFont="1" applyFill="1" applyAlignment="1">
      <alignment horizontal="center" vertical="top" wrapText="1"/>
    </xf>
    <xf numFmtId="0" fontId="34" fillId="0" borderId="0" xfId="0" applyFont="1" applyBorder="1" applyAlignment="1">
      <alignment horizontal="left" vertical="top" wrapText="1"/>
    </xf>
    <xf numFmtId="0" fontId="34" fillId="0" borderId="0" xfId="0" applyFont="1" applyAlignment="1">
      <alignment horizontal="center" vertical="top" wrapText="1"/>
    </xf>
    <xf numFmtId="1" fontId="38" fillId="0" borderId="29" xfId="0" applyNumberFormat="1" applyFont="1" applyFill="1" applyBorder="1" applyAlignment="1">
      <alignment horizontal="center" vertical="top" wrapText="1"/>
    </xf>
    <xf numFmtId="4" fontId="38" fillId="0" borderId="29"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73" fillId="0" borderId="0" xfId="0" applyFont="1" applyFill="1" applyAlignment="1">
      <alignment horizontal="center" vertical="top" wrapText="1"/>
    </xf>
    <xf numFmtId="1" fontId="3" fillId="0" borderId="0" xfId="0" applyNumberFormat="1" applyFont="1" applyFill="1" applyBorder="1" applyAlignment="1">
      <alignment horizontal="center" vertical="top" wrapText="1"/>
    </xf>
    <xf numFmtId="167" fontId="34" fillId="0" borderId="0" xfId="0" applyNumberFormat="1" applyFont="1" applyFill="1" applyAlignment="1">
      <alignment horizontal="center" vertical="top" wrapText="1"/>
    </xf>
    <xf numFmtId="167" fontId="34" fillId="0" borderId="0" xfId="0" applyNumberFormat="1" applyFont="1" applyAlignment="1">
      <alignment horizontal="center" vertical="top" wrapText="1"/>
    </xf>
    <xf numFmtId="0" fontId="3" fillId="0" borderId="28" xfId="0" applyNumberFormat="1" applyFont="1" applyBorder="1" applyAlignment="1">
      <alignment horizontal="right" vertical="top"/>
    </xf>
    <xf numFmtId="3" fontId="3" fillId="0" borderId="28" xfId="0" applyNumberFormat="1" applyFont="1" applyBorder="1" applyAlignment="1">
      <alignment vertical="top"/>
    </xf>
    <xf numFmtId="1" fontId="57" fillId="6" borderId="0" xfId="6" applyNumberFormat="1" applyFont="1" applyFill="1" applyBorder="1" applyAlignment="1">
      <alignment horizontal="center" vertical="top"/>
    </xf>
    <xf numFmtId="1" fontId="40" fillId="6" borderId="0" xfId="6" applyNumberFormat="1" applyFont="1" applyFill="1" applyBorder="1" applyAlignment="1">
      <alignment wrapText="1"/>
    </xf>
    <xf numFmtId="4" fontId="57" fillId="6" borderId="0" xfId="6" applyNumberFormat="1" applyFont="1" applyFill="1" applyBorder="1" applyAlignment="1">
      <alignment horizontal="center"/>
    </xf>
    <xf numFmtId="4" fontId="57" fillId="6" borderId="0" xfId="6" applyNumberFormat="1" applyFont="1" applyFill="1" applyBorder="1"/>
    <xf numFmtId="4" fontId="3" fillId="6" borderId="0" xfId="6" applyNumberFormat="1" applyFont="1" applyFill="1" applyBorder="1"/>
    <xf numFmtId="0" fontId="3" fillId="6" borderId="0" xfId="6" applyFont="1" applyFill="1" applyBorder="1"/>
    <xf numFmtId="4" fontId="3" fillId="6" borderId="0" xfId="6" applyNumberFormat="1" applyFont="1" applyFill="1" applyBorder="1" applyAlignment="1">
      <alignment horizontal="center"/>
    </xf>
    <xf numFmtId="1" fontId="22" fillId="6" borderId="0" xfId="6" applyNumberFormat="1" applyFont="1" applyFill="1" applyBorder="1" applyAlignment="1">
      <alignment horizontal="center" vertical="top"/>
    </xf>
    <xf numFmtId="1" fontId="22" fillId="6" borderId="0" xfId="6" applyNumberFormat="1" applyFont="1" applyFill="1" applyBorder="1" applyAlignment="1">
      <alignment wrapText="1"/>
    </xf>
    <xf numFmtId="4" fontId="22" fillId="6" borderId="0" xfId="6" applyNumberFormat="1" applyFont="1" applyFill="1" applyBorder="1" applyAlignment="1">
      <alignment horizontal="center"/>
    </xf>
    <xf numFmtId="4" fontId="22" fillId="6" borderId="0" xfId="6" applyNumberFormat="1" applyFont="1" applyFill="1" applyBorder="1"/>
    <xf numFmtId="4" fontId="3" fillId="6" borderId="9" xfId="6" applyNumberFormat="1" applyFont="1" applyFill="1" applyBorder="1" applyAlignment="1">
      <alignment horizontal="center"/>
    </xf>
    <xf numFmtId="4" fontId="3" fillId="6" borderId="9" xfId="6" applyNumberFormat="1" applyFont="1" applyFill="1" applyBorder="1"/>
    <xf numFmtId="1" fontId="58" fillId="6" borderId="0" xfId="6" applyNumberFormat="1" applyFont="1" applyFill="1" applyBorder="1" applyAlignment="1">
      <alignment horizontal="center" vertical="top"/>
    </xf>
    <xf numFmtId="4" fontId="58" fillId="6" borderId="0" xfId="6" applyNumberFormat="1" applyFont="1" applyFill="1" applyBorder="1" applyAlignment="1">
      <alignment horizontal="center"/>
    </xf>
    <xf numFmtId="4" fontId="58" fillId="6" borderId="0" xfId="6" applyNumberFormat="1" applyFont="1" applyFill="1" applyBorder="1"/>
    <xf numFmtId="1" fontId="3" fillId="6" borderId="0" xfId="6" applyNumberFormat="1" applyFont="1" applyFill="1" applyBorder="1" applyAlignment="1">
      <alignment wrapText="1"/>
    </xf>
    <xf numFmtId="1" fontId="22" fillId="6" borderId="0" xfId="6" applyNumberFormat="1" applyFont="1" applyFill="1" applyBorder="1" applyAlignment="1">
      <alignment vertical="center" wrapText="1"/>
    </xf>
    <xf numFmtId="1" fontId="38" fillId="6" borderId="29" xfId="6" applyNumberFormat="1" applyFont="1" applyFill="1" applyBorder="1" applyAlignment="1">
      <alignment horizontal="center" vertical="top"/>
    </xf>
    <xf numFmtId="1" fontId="38" fillId="6" borderId="29" xfId="6" applyNumberFormat="1" applyFont="1" applyFill="1" applyBorder="1" applyAlignment="1">
      <alignment horizontal="center" wrapText="1"/>
    </xf>
    <xf numFmtId="4" fontId="38" fillId="6" borderId="29" xfId="6" applyNumberFormat="1" applyFont="1" applyFill="1" applyBorder="1" applyAlignment="1">
      <alignment horizontal="center"/>
    </xf>
    <xf numFmtId="1" fontId="3" fillId="6" borderId="29" xfId="6" applyNumberFormat="1" applyFont="1" applyFill="1" applyBorder="1" applyAlignment="1">
      <alignment horizontal="center" vertical="top"/>
    </xf>
    <xf numFmtId="4" fontId="3" fillId="6" borderId="29" xfId="6" applyNumberFormat="1" applyFont="1" applyFill="1" applyBorder="1" applyAlignment="1">
      <alignment horizontal="center"/>
    </xf>
    <xf numFmtId="1" fontId="3" fillId="6" borderId="29" xfId="6" applyNumberFormat="1" applyFont="1" applyFill="1" applyBorder="1" applyAlignment="1">
      <alignment wrapText="1"/>
    </xf>
    <xf numFmtId="4" fontId="3" fillId="6" borderId="0" xfId="6" applyNumberFormat="1" applyFont="1" applyFill="1" applyBorder="1" applyAlignment="1"/>
    <xf numFmtId="0" fontId="27" fillId="6" borderId="29" xfId="6" applyFont="1" applyFill="1" applyBorder="1" applyAlignment="1">
      <alignment vertical="top" wrapText="1"/>
    </xf>
    <xf numFmtId="0" fontId="3" fillId="6" borderId="29" xfId="10" applyFont="1" applyFill="1" applyBorder="1" applyAlignment="1">
      <alignment vertical="top" wrapText="1"/>
    </xf>
    <xf numFmtId="1" fontId="3" fillId="6" borderId="29" xfId="6" applyNumberFormat="1" applyFont="1" applyFill="1" applyBorder="1" applyAlignment="1">
      <alignment vertical="top" wrapText="1"/>
    </xf>
    <xf numFmtId="0" fontId="3" fillId="6" borderId="29" xfId="8" applyFont="1" applyFill="1" applyBorder="1" applyAlignment="1">
      <alignment horizontal="left" vertical="top" wrapText="1"/>
    </xf>
    <xf numFmtId="0" fontId="3" fillId="6" borderId="29" xfId="6" applyFont="1" applyFill="1" applyBorder="1" applyAlignment="1">
      <alignment horizontal="left" vertical="top" wrapText="1"/>
    </xf>
    <xf numFmtId="1" fontId="3" fillId="6" borderId="0" xfId="6" applyNumberFormat="1" applyFont="1" applyFill="1" applyBorder="1" applyAlignment="1">
      <alignment horizontal="center" vertical="top"/>
    </xf>
    <xf numFmtId="0" fontId="22" fillId="6" borderId="0" xfId="10" applyFont="1" applyFill="1" applyBorder="1" applyAlignment="1">
      <alignment vertical="top" wrapText="1"/>
    </xf>
    <xf numFmtId="0" fontId="3" fillId="6" borderId="29" xfId="6" applyFont="1" applyFill="1" applyBorder="1" applyAlignment="1">
      <alignment vertical="top" wrapText="1"/>
    </xf>
    <xf numFmtId="0" fontId="3" fillId="6" borderId="29" xfId="6" applyFont="1" applyFill="1" applyBorder="1" applyAlignment="1">
      <alignment wrapText="1"/>
    </xf>
    <xf numFmtId="1" fontId="3" fillId="6" borderId="29" xfId="6" applyNumberFormat="1" applyFont="1" applyFill="1" applyBorder="1" applyAlignment="1">
      <alignment horizontal="left" vertical="top" wrapText="1"/>
    </xf>
    <xf numFmtId="0" fontId="3" fillId="6" borderId="0" xfId="6" applyFont="1" applyFill="1"/>
    <xf numFmtId="4" fontId="22" fillId="6" borderId="0" xfId="0" applyNumberFormat="1" applyFont="1" applyFill="1" applyBorder="1" applyAlignment="1">
      <alignment horizontal="right"/>
    </xf>
    <xf numFmtId="4" fontId="3" fillId="6" borderId="0" xfId="6" applyNumberFormat="1" applyFont="1" applyFill="1"/>
    <xf numFmtId="1" fontId="57" fillId="6" borderId="0" xfId="0" applyNumberFormat="1" applyFont="1" applyFill="1" applyBorder="1" applyAlignment="1">
      <alignment horizontal="center" vertical="top"/>
    </xf>
    <xf numFmtId="1" fontId="40" fillId="6" borderId="0" xfId="0" applyNumberFormat="1" applyFont="1" applyFill="1" applyBorder="1" applyAlignment="1">
      <alignment wrapText="1"/>
    </xf>
    <xf numFmtId="4" fontId="57" fillId="6" borderId="0" xfId="0" applyNumberFormat="1" applyFont="1" applyFill="1" applyBorder="1" applyAlignment="1">
      <alignment horizontal="center"/>
    </xf>
    <xf numFmtId="4" fontId="57" fillId="6" borderId="0" xfId="0" applyNumberFormat="1" applyFont="1" applyFill="1" applyBorder="1"/>
    <xf numFmtId="0" fontId="3" fillId="6" borderId="0" xfId="0" applyFont="1" applyFill="1" applyBorder="1"/>
    <xf numFmtId="4" fontId="3" fillId="6" borderId="0" xfId="0" applyNumberFormat="1" applyFont="1" applyFill="1" applyBorder="1" applyAlignment="1">
      <alignment horizontal="center"/>
    </xf>
    <xf numFmtId="4" fontId="3" fillId="6" borderId="0" xfId="0" applyNumberFormat="1" applyFont="1" applyFill="1" applyBorder="1"/>
    <xf numFmtId="1" fontId="22" fillId="6" borderId="0" xfId="0" applyNumberFormat="1" applyFont="1" applyFill="1" applyBorder="1" applyAlignment="1">
      <alignment horizontal="center" vertical="top"/>
    </xf>
    <xf numFmtId="1" fontId="22" fillId="6" borderId="0" xfId="0" applyNumberFormat="1" applyFont="1" applyFill="1" applyBorder="1" applyAlignment="1">
      <alignment wrapText="1"/>
    </xf>
    <xf numFmtId="4" fontId="22" fillId="6" borderId="0" xfId="0" applyNumberFormat="1" applyFont="1" applyFill="1" applyBorder="1" applyAlignment="1">
      <alignment horizontal="center"/>
    </xf>
    <xf numFmtId="1" fontId="3" fillId="6" borderId="0" xfId="0" applyNumberFormat="1" applyFont="1" applyFill="1" applyBorder="1" applyAlignment="1">
      <alignment horizontal="center" vertical="top"/>
    </xf>
    <xf numFmtId="4" fontId="3" fillId="6" borderId="33" xfId="0" applyNumberFormat="1" applyFont="1" applyFill="1" applyBorder="1" applyAlignment="1">
      <alignment horizontal="center"/>
    </xf>
    <xf numFmtId="4" fontId="3" fillId="6" borderId="33" xfId="0" applyNumberFormat="1" applyFont="1" applyFill="1" applyBorder="1"/>
    <xf numFmtId="1" fontId="58" fillId="6" borderId="0" xfId="0" applyNumberFormat="1" applyFont="1" applyFill="1" applyBorder="1" applyAlignment="1">
      <alignment horizontal="center" vertical="top"/>
    </xf>
    <xf numFmtId="4" fontId="58" fillId="6" borderId="0" xfId="0" applyNumberFormat="1" applyFont="1" applyFill="1" applyBorder="1" applyAlignment="1">
      <alignment horizontal="center"/>
    </xf>
    <xf numFmtId="4" fontId="58" fillId="6" borderId="0" xfId="0" applyNumberFormat="1" applyFont="1" applyFill="1" applyBorder="1"/>
    <xf numFmtId="1" fontId="3" fillId="6" borderId="0" xfId="0" applyNumberFormat="1" applyFont="1" applyFill="1" applyBorder="1" applyAlignment="1">
      <alignment wrapText="1"/>
    </xf>
    <xf numFmtId="1" fontId="22" fillId="6" borderId="0" xfId="0" applyNumberFormat="1" applyFont="1" applyFill="1" applyBorder="1" applyAlignment="1">
      <alignment vertical="center" wrapText="1"/>
    </xf>
    <xf numFmtId="1" fontId="38" fillId="6" borderId="29" xfId="0" applyNumberFormat="1" applyFont="1" applyFill="1" applyBorder="1" applyAlignment="1">
      <alignment horizontal="center" vertical="top"/>
    </xf>
    <xf numFmtId="1" fontId="38" fillId="6" borderId="29" xfId="0" applyNumberFormat="1" applyFont="1" applyFill="1" applyBorder="1" applyAlignment="1">
      <alignment horizontal="center" wrapText="1"/>
    </xf>
    <xf numFmtId="4" fontId="38" fillId="6" borderId="29" xfId="0" applyNumberFormat="1" applyFont="1" applyFill="1" applyBorder="1" applyAlignment="1">
      <alignment horizontal="center"/>
    </xf>
    <xf numFmtId="1" fontId="3" fillId="6" borderId="29" xfId="0" applyNumberFormat="1" applyFont="1" applyFill="1" applyBorder="1" applyAlignment="1">
      <alignment horizontal="center" vertical="top"/>
    </xf>
    <xf numFmtId="1" fontId="3" fillId="6" borderId="29" xfId="0" applyNumberFormat="1" applyFont="1" applyFill="1" applyBorder="1" applyAlignment="1">
      <alignment wrapText="1"/>
    </xf>
    <xf numFmtId="4" fontId="3" fillId="6" borderId="29" xfId="0" applyNumberFormat="1" applyFont="1" applyFill="1" applyBorder="1" applyAlignment="1">
      <alignment horizontal="center"/>
    </xf>
    <xf numFmtId="0" fontId="27" fillId="6" borderId="29" xfId="0" applyFont="1" applyFill="1" applyBorder="1" applyAlignment="1">
      <alignment vertical="top" wrapText="1"/>
    </xf>
    <xf numFmtId="1" fontId="3" fillId="6" borderId="29" xfId="0" applyNumberFormat="1" applyFont="1" applyFill="1" applyBorder="1" applyAlignment="1">
      <alignment vertical="top" wrapText="1"/>
    </xf>
    <xf numFmtId="1" fontId="3" fillId="6" borderId="29" xfId="0" applyNumberFormat="1" applyFont="1" applyFill="1" applyBorder="1" applyAlignment="1">
      <alignment horizontal="left" vertical="top" wrapText="1"/>
    </xf>
    <xf numFmtId="0" fontId="3" fillId="6" borderId="29" xfId="0" applyFont="1" applyFill="1" applyBorder="1" applyAlignment="1">
      <alignment horizontal="left" vertical="top" wrapText="1"/>
    </xf>
    <xf numFmtId="0" fontId="3" fillId="6" borderId="29" xfId="0" applyFont="1" applyFill="1" applyBorder="1" applyAlignment="1">
      <alignment vertical="top" wrapText="1"/>
    </xf>
    <xf numFmtId="0" fontId="3" fillId="6" borderId="29" xfId="0" applyFont="1" applyFill="1" applyBorder="1"/>
    <xf numFmtId="0" fontId="3" fillId="6" borderId="29" xfId="0" applyFont="1" applyFill="1" applyBorder="1" applyAlignment="1">
      <alignment wrapText="1"/>
    </xf>
    <xf numFmtId="4" fontId="5" fillId="6" borderId="36" xfId="0" applyNumberFormat="1" applyFont="1" applyFill="1" applyBorder="1" applyAlignment="1"/>
    <xf numFmtId="4" fontId="0" fillId="6" borderId="104" xfId="0" applyNumberFormat="1" applyFont="1" applyFill="1" applyBorder="1" applyAlignment="1"/>
    <xf numFmtId="4" fontId="0" fillId="6" borderId="29" xfId="0" applyNumberFormat="1" applyFont="1" applyFill="1" applyBorder="1" applyAlignment="1"/>
    <xf numFmtId="4" fontId="0" fillId="6" borderId="119" xfId="0" applyNumberFormat="1" applyFont="1" applyFill="1" applyBorder="1" applyAlignment="1"/>
    <xf numFmtId="0" fontId="62" fillId="0" borderId="29" xfId="0" applyFont="1" applyFill="1" applyBorder="1" applyAlignment="1">
      <alignment horizontal="center"/>
    </xf>
    <xf numFmtId="0" fontId="81" fillId="0" borderId="0" xfId="2" applyFont="1" applyFill="1" applyAlignment="1">
      <alignment wrapText="1"/>
    </xf>
    <xf numFmtId="0" fontId="66" fillId="0" borderId="0" xfId="0" applyFont="1" applyAlignment="1">
      <alignment horizontal="left" vertical="top" wrapText="1"/>
    </xf>
    <xf numFmtId="4" fontId="11" fillId="0" borderId="28" xfId="0" applyNumberFormat="1" applyFont="1" applyBorder="1"/>
    <xf numFmtId="49" fontId="25" fillId="0" borderId="55" xfId="9" applyNumberFormat="1" applyFont="1" applyBorder="1" applyAlignment="1">
      <alignment horizontal="center"/>
    </xf>
    <xf numFmtId="0" fontId="22" fillId="0" borderId="55" xfId="0" applyFont="1" applyBorder="1"/>
    <xf numFmtId="0" fontId="22" fillId="0" borderId="54" xfId="0" applyFont="1" applyBorder="1"/>
    <xf numFmtId="0" fontId="25" fillId="0" borderId="54" xfId="9" applyFont="1" applyBorder="1"/>
    <xf numFmtId="0" fontId="2" fillId="0" borderId="54" xfId="0" applyFont="1" applyBorder="1"/>
    <xf numFmtId="4" fontId="2" fillId="0" borderId="54" xfId="0" applyNumberFormat="1" applyFont="1" applyBorder="1"/>
    <xf numFmtId="4" fontId="11" fillId="0" borderId="51" xfId="0" applyNumberFormat="1" applyFont="1" applyBorder="1"/>
    <xf numFmtId="0" fontId="61" fillId="0" borderId="120" xfId="9" applyNumberFormat="1" applyFont="1" applyBorder="1" applyAlignment="1">
      <alignment horizontal="center"/>
    </xf>
    <xf numFmtId="0" fontId="6" fillId="0" borderId="120" xfId="9" applyFont="1" applyBorder="1"/>
    <xf numFmtId="0" fontId="6" fillId="0" borderId="74" xfId="9" applyFont="1" applyBorder="1"/>
    <xf numFmtId="0" fontId="61" fillId="0" borderId="74" xfId="9" applyFont="1" applyBorder="1"/>
    <xf numFmtId="4" fontId="35" fillId="0" borderId="74" xfId="0" applyNumberFormat="1" applyFont="1" applyBorder="1"/>
    <xf numFmtId="4" fontId="37" fillId="0" borderId="121" xfId="0" applyNumberFormat="1" applyFont="1" applyBorder="1"/>
    <xf numFmtId="49" fontId="67" fillId="0" borderId="32" xfId="9" applyNumberFormat="1" applyFont="1" applyBorder="1" applyAlignment="1">
      <alignment horizontal="center"/>
    </xf>
    <xf numFmtId="0" fontId="37" fillId="0" borderId="32" xfId="0" applyFont="1" applyBorder="1"/>
    <xf numFmtId="0" fontId="37" fillId="0" borderId="33" xfId="0" applyFont="1" applyBorder="1"/>
    <xf numFmtId="0" fontId="67" fillId="0" borderId="33" xfId="9" applyFont="1" applyBorder="1"/>
    <xf numFmtId="0" fontId="68" fillId="0" borderId="33" xfId="0" applyFont="1" applyBorder="1"/>
    <xf numFmtId="4" fontId="68" fillId="0" borderId="33" xfId="0" applyNumberFormat="1" applyFont="1" applyBorder="1"/>
    <xf numFmtId="4" fontId="6" fillId="0" borderId="40" xfId="0" applyNumberFormat="1" applyFont="1" applyBorder="1"/>
    <xf numFmtId="4" fontId="17" fillId="6" borderId="0" xfId="0" applyNumberFormat="1" applyFont="1" applyFill="1" applyBorder="1"/>
    <xf numFmtId="0" fontId="82" fillId="0" borderId="0" xfId="0" applyFont="1" applyAlignment="1">
      <alignment horizontal="left" vertical="top" wrapText="1"/>
    </xf>
    <xf numFmtId="49" fontId="83" fillId="6" borderId="29" xfId="0" applyNumberFormat="1" applyFont="1" applyFill="1" applyBorder="1" applyAlignment="1">
      <alignment horizontal="justify" wrapText="1"/>
    </xf>
    <xf numFmtId="4" fontId="63" fillId="0" borderId="0" xfId="0" applyNumberFormat="1" applyFont="1" applyBorder="1"/>
    <xf numFmtId="4" fontId="0" fillId="0" borderId="0" xfId="0" applyNumberFormat="1" applyBorder="1" applyAlignment="1"/>
    <xf numFmtId="4" fontId="4" fillId="2" borderId="0" xfId="0" applyNumberFormat="1" applyFont="1" applyFill="1" applyBorder="1" applyAlignment="1">
      <alignment horizontal="center" vertical="center" wrapText="1"/>
    </xf>
    <xf numFmtId="4" fontId="5" fillId="6" borderId="0" xfId="0" applyNumberFormat="1" applyFont="1" applyFill="1" applyBorder="1" applyAlignment="1"/>
    <xf numFmtId="4" fontId="8" fillId="0" borderId="0" xfId="0" applyNumberFormat="1" applyFont="1" applyBorder="1"/>
    <xf numFmtId="4" fontId="0" fillId="6" borderId="0" xfId="0" applyNumberFormat="1" applyFill="1" applyBorder="1" applyAlignment="1"/>
    <xf numFmtId="4" fontId="0" fillId="6" borderId="0" xfId="0" applyNumberFormat="1" applyFill="1" applyBorder="1"/>
    <xf numFmtId="4" fontId="4" fillId="6" borderId="0" xfId="0" applyNumberFormat="1" applyFont="1" applyFill="1" applyBorder="1" applyAlignment="1">
      <alignment horizontal="center" vertical="center" wrapText="1"/>
    </xf>
    <xf numFmtId="4" fontId="8" fillId="6" borderId="0" xfId="0" applyNumberFormat="1" applyFont="1" applyFill="1" applyBorder="1"/>
    <xf numFmtId="0" fontId="84" fillId="0" borderId="0" xfId="0" applyFont="1" applyAlignment="1">
      <alignment horizontal="right"/>
    </xf>
    <xf numFmtId="4" fontId="84" fillId="0" borderId="0" xfId="0" applyNumberFormat="1" applyFont="1"/>
    <xf numFmtId="4" fontId="17" fillId="7" borderId="34" xfId="0" applyNumberFormat="1" applyFont="1" applyFill="1" applyBorder="1"/>
    <xf numFmtId="4" fontId="85" fillId="0" borderId="0" xfId="0" applyNumberFormat="1" applyFont="1"/>
    <xf numFmtId="0" fontId="0" fillId="6" borderId="82" xfId="0" applyNumberFormat="1" applyFont="1" applyFill="1" applyBorder="1" applyAlignment="1">
      <alignment horizontal="right" vertical="top"/>
    </xf>
    <xf numFmtId="3" fontId="3" fillId="6" borderId="91" xfId="0" applyNumberFormat="1" applyFont="1" applyFill="1" applyBorder="1" applyAlignment="1">
      <alignment vertical="top"/>
    </xf>
    <xf numFmtId="0" fontId="0" fillId="6" borderId="76" xfId="0" applyFont="1" applyFill="1" applyBorder="1" applyAlignment="1">
      <alignment horizontal="justify" vertical="top" wrapText="1"/>
    </xf>
    <xf numFmtId="0" fontId="0" fillId="6" borderId="76" xfId="0" applyFill="1" applyBorder="1" applyAlignment="1"/>
    <xf numFmtId="0" fontId="22" fillId="0" borderId="11" xfId="0" applyFont="1" applyFill="1" applyBorder="1" applyAlignment="1"/>
    <xf numFmtId="4" fontId="22" fillId="0" borderId="11" xfId="0" applyNumberFormat="1" applyFont="1" applyFill="1" applyBorder="1" applyAlignment="1"/>
    <xf numFmtId="0" fontId="0" fillId="9" borderId="117" xfId="0" applyFont="1" applyFill="1" applyBorder="1" applyAlignment="1">
      <alignment horizontal="center" vertical="center" wrapText="1"/>
    </xf>
    <xf numFmtId="4" fontId="0" fillId="9" borderId="117" xfId="0" applyNumberFormat="1" applyFont="1" applyFill="1" applyBorder="1" applyAlignment="1">
      <alignment horizontal="center" vertical="center" wrapText="1"/>
    </xf>
    <xf numFmtId="4" fontId="0" fillId="9" borderId="111" xfId="0" applyNumberFormat="1" applyFont="1" applyFill="1" applyBorder="1" applyAlignment="1">
      <alignment horizontal="center" vertical="center" wrapText="1"/>
    </xf>
    <xf numFmtId="0" fontId="0" fillId="8" borderId="99" xfId="0" applyFont="1" applyFill="1" applyBorder="1" applyAlignment="1">
      <alignment horizontal="justify" vertical="top" wrapText="1"/>
    </xf>
    <xf numFmtId="4" fontId="22" fillId="0" borderId="11" xfId="0" applyNumberFormat="1" applyFont="1" applyFill="1" applyBorder="1" applyAlignment="1">
      <alignment wrapText="1"/>
    </xf>
    <xf numFmtId="4" fontId="84" fillId="0" borderId="0" xfId="0" applyNumberFormat="1" applyFont="1" applyFill="1" applyBorder="1" applyAlignment="1">
      <alignment horizontal="center" wrapText="1"/>
    </xf>
    <xf numFmtId="4" fontId="37" fillId="6" borderId="0" xfId="0" applyNumberFormat="1" applyFont="1" applyFill="1" applyAlignment="1">
      <alignment horizontal="center" vertical="center" wrapText="1"/>
    </xf>
    <xf numFmtId="4" fontId="37" fillId="6" borderId="0" xfId="0" applyNumberFormat="1" applyFont="1" applyFill="1" applyAlignment="1">
      <alignment horizontal="justify" vertical="center" wrapText="1"/>
    </xf>
    <xf numFmtId="49" fontId="40" fillId="6" borderId="0" xfId="0" applyNumberFormat="1" applyFont="1" applyFill="1" applyBorder="1" applyAlignment="1">
      <alignment horizontal="center" vertical="top"/>
    </xf>
    <xf numFmtId="0" fontId="34" fillId="6" borderId="0" xfId="0" applyFont="1" applyFill="1" applyBorder="1" applyAlignment="1">
      <alignment horizontal="justify"/>
    </xf>
    <xf numFmtId="4" fontId="34" fillId="6" borderId="0" xfId="0" applyNumberFormat="1" applyFont="1" applyFill="1" applyBorder="1" applyAlignment="1">
      <alignment horizontal="center" vertical="center" wrapText="1"/>
    </xf>
    <xf numFmtId="0" fontId="40" fillId="6" borderId="31" xfId="0" applyFont="1" applyFill="1" applyBorder="1" applyAlignment="1">
      <alignment horizontal="left" vertical="center"/>
    </xf>
    <xf numFmtId="0" fontId="34" fillId="6" borderId="31" xfId="0" applyFont="1" applyFill="1" applyBorder="1" applyAlignment="1">
      <alignment horizontal="left" vertical="center"/>
    </xf>
    <xf numFmtId="4" fontId="34" fillId="6" borderId="31" xfId="0" applyNumberFormat="1" applyFont="1" applyFill="1" applyBorder="1" applyAlignment="1">
      <alignment horizontal="center" vertical="center" wrapText="1"/>
    </xf>
    <xf numFmtId="4" fontId="40" fillId="6" borderId="31" xfId="0" applyNumberFormat="1" applyFont="1" applyFill="1" applyBorder="1" applyAlignment="1">
      <alignment horizontal="center" vertical="center" wrapText="1"/>
    </xf>
    <xf numFmtId="4" fontId="34" fillId="6" borderId="0" xfId="0" applyNumberFormat="1" applyFont="1" applyFill="1" applyAlignment="1">
      <alignment horizontal="center" vertical="center" wrapText="1"/>
    </xf>
    <xf numFmtId="0" fontId="34" fillId="6" borderId="0" xfId="0" applyFont="1" applyFill="1" applyBorder="1" applyAlignment="1">
      <alignment horizontal="left"/>
    </xf>
    <xf numFmtId="4" fontId="34" fillId="6" borderId="0" xfId="0" applyNumberFormat="1" applyFont="1" applyFill="1" applyBorder="1" applyAlignment="1">
      <alignment horizontal="left" vertical="center" wrapText="1"/>
    </xf>
    <xf numFmtId="49" fontId="34" fillId="6" borderId="0" xfId="0" applyNumberFormat="1" applyFont="1" applyFill="1" applyAlignment="1">
      <alignment horizontal="right"/>
    </xf>
    <xf numFmtId="49" fontId="40" fillId="6" borderId="0" xfId="0" applyNumberFormat="1" applyFont="1" applyFill="1"/>
    <xf numFmtId="0" fontId="22" fillId="6" borderId="31" xfId="0" applyFont="1" applyFill="1" applyBorder="1" applyAlignment="1">
      <alignment horizontal="center" vertical="top" wrapText="1"/>
    </xf>
    <xf numFmtId="4" fontId="22" fillId="6" borderId="31" xfId="0" applyNumberFormat="1" applyFont="1" applyFill="1" applyBorder="1" applyAlignment="1">
      <alignment horizontal="center" vertical="center" wrapText="1"/>
    </xf>
    <xf numFmtId="0" fontId="22" fillId="6" borderId="0" xfId="0" applyFont="1" applyFill="1" applyAlignment="1">
      <alignment horizontal="center" vertical="top" wrapText="1"/>
    </xf>
    <xf numFmtId="4" fontId="22" fillId="6" borderId="0" xfId="0" applyNumberFormat="1" applyFont="1" applyFill="1" applyAlignment="1">
      <alignment horizontal="center" vertical="center" wrapText="1"/>
    </xf>
    <xf numFmtId="49" fontId="22" fillId="6" borderId="0" xfId="0" applyNumberFormat="1" applyFont="1" applyFill="1" applyAlignment="1">
      <alignment horizontal="center" vertical="top"/>
    </xf>
    <xf numFmtId="0" fontId="22" fillId="6" borderId="0" xfId="0" applyFont="1" applyFill="1" applyAlignment="1">
      <alignment horizontal="left" vertical="top" wrapText="1"/>
    </xf>
    <xf numFmtId="0" fontId="22" fillId="6" borderId="0" xfId="0" applyFont="1" applyFill="1" applyAlignment="1">
      <alignment horizontal="left" vertical="top"/>
    </xf>
    <xf numFmtId="49" fontId="3" fillId="6" borderId="0" xfId="0" applyNumberFormat="1" applyFont="1" applyFill="1" applyAlignment="1">
      <alignment horizontal="right" vertical="top"/>
    </xf>
    <xf numFmtId="0" fontId="3" fillId="6" borderId="0" xfId="0" applyFont="1" applyFill="1" applyAlignment="1">
      <alignment horizontal="left" vertical="top" wrapText="1"/>
    </xf>
    <xf numFmtId="4" fontId="3" fillId="6" borderId="0" xfId="0" applyNumberFormat="1" applyFont="1" applyFill="1" applyAlignment="1">
      <alignment horizontal="center" vertical="center" wrapText="1"/>
    </xf>
    <xf numFmtId="0" fontId="3" fillId="6" borderId="0" xfId="0" applyFont="1" applyFill="1" applyAlignment="1">
      <alignment horizontal="left" vertical="top"/>
    </xf>
    <xf numFmtId="4" fontId="35" fillId="0" borderId="0" xfId="0" applyNumberFormat="1" applyFont="1" applyFill="1" applyAlignment="1">
      <alignment horizontal="center" vertical="top" wrapText="1"/>
    </xf>
    <xf numFmtId="4" fontId="35" fillId="0" borderId="0" xfId="0" applyNumberFormat="1" applyFont="1" applyFill="1" applyBorder="1" applyAlignment="1"/>
    <xf numFmtId="4" fontId="35" fillId="0" borderId="9" xfId="0" applyNumberFormat="1" applyFont="1" applyFill="1" applyBorder="1" applyAlignment="1">
      <alignment horizontal="center" vertical="top" wrapText="1"/>
    </xf>
    <xf numFmtId="4" fontId="35" fillId="0" borderId="9" xfId="0" applyNumberFormat="1" applyFont="1" applyFill="1" applyBorder="1" applyAlignment="1"/>
    <xf numFmtId="49" fontId="34" fillId="6" borderId="0" xfId="0" applyNumberFormat="1" applyFont="1" applyFill="1" applyBorder="1" applyAlignment="1">
      <alignment horizontal="center" vertical="top"/>
    </xf>
    <xf numFmtId="4" fontId="84" fillId="0" borderId="0" xfId="0" applyNumberFormat="1" applyFont="1" applyFill="1" applyBorder="1" applyAlignment="1">
      <alignment horizontal="center" vertical="center" wrapText="1"/>
    </xf>
    <xf numFmtId="4" fontId="3" fillId="0" borderId="0" xfId="0" applyNumberFormat="1" applyFont="1" applyFill="1" applyBorder="1" applyAlignment="1">
      <alignment wrapText="1"/>
    </xf>
    <xf numFmtId="1" fontId="3" fillId="0" borderId="9" xfId="0" applyNumberFormat="1" applyFont="1" applyFill="1" applyBorder="1" applyAlignment="1">
      <alignment wrapText="1"/>
    </xf>
    <xf numFmtId="4" fontId="84" fillId="0" borderId="0" xfId="0" applyNumberFormat="1" applyFont="1" applyFill="1" applyBorder="1" applyAlignment="1">
      <alignment horizontal="center"/>
    </xf>
    <xf numFmtId="4" fontId="85" fillId="0" borderId="86" xfId="0" applyNumberFormat="1" applyFont="1" applyFill="1" applyBorder="1"/>
    <xf numFmtId="4" fontId="3" fillId="0" borderId="122" xfId="0" applyNumberFormat="1" applyFont="1" applyBorder="1"/>
    <xf numFmtId="4" fontId="85" fillId="0" borderId="0" xfId="0" applyNumberFormat="1" applyFont="1" applyAlignment="1">
      <alignment wrapText="1"/>
    </xf>
    <xf numFmtId="4" fontId="24" fillId="0" borderId="51" xfId="0" applyNumberFormat="1" applyFont="1" applyBorder="1"/>
    <xf numFmtId="4" fontId="24" fillId="0" borderId="51" xfId="0" applyNumberFormat="1" applyFont="1" applyBorder="1" applyAlignment="1">
      <alignment horizontal="center"/>
    </xf>
    <xf numFmtId="4" fontId="70" fillId="0" borderId="51" xfId="0" applyNumberFormat="1" applyFont="1" applyBorder="1"/>
    <xf numFmtId="4" fontId="66" fillId="0" borderId="51" xfId="0" applyNumberFormat="1" applyFont="1" applyBorder="1"/>
    <xf numFmtId="4" fontId="71" fillId="0" borderId="52" xfId="0" applyNumberFormat="1" applyFont="1" applyFill="1" applyBorder="1" applyAlignment="1"/>
    <xf numFmtId="4" fontId="84" fillId="6" borderId="0" xfId="0" applyNumberFormat="1" applyFont="1" applyFill="1" applyAlignment="1"/>
    <xf numFmtId="0" fontId="73" fillId="6" borderId="29" xfId="0" applyFont="1" applyFill="1" applyBorder="1" applyAlignment="1">
      <alignment horizontal="justify" vertical="justify" wrapText="1"/>
    </xf>
    <xf numFmtId="4" fontId="34" fillId="6" borderId="123" xfId="0" applyNumberFormat="1" applyFont="1" applyFill="1" applyBorder="1" applyAlignment="1">
      <alignment horizontal="left"/>
    </xf>
    <xf numFmtId="4" fontId="34" fillId="6" borderId="23" xfId="0" applyNumberFormat="1" applyFont="1" applyFill="1" applyBorder="1" applyAlignment="1">
      <alignment horizontal="left"/>
    </xf>
    <xf numFmtId="4" fontId="34" fillId="6" borderId="21" xfId="0" applyNumberFormat="1" applyFont="1" applyFill="1" applyBorder="1" applyAlignment="1">
      <alignment horizontal="right"/>
    </xf>
    <xf numFmtId="4" fontId="34" fillId="6" borderId="124" xfId="0" applyNumberFormat="1" applyFont="1" applyFill="1" applyBorder="1" applyAlignment="1">
      <alignment horizontal="left"/>
    </xf>
    <xf numFmtId="4" fontId="34" fillId="6" borderId="30" xfId="0" applyNumberFormat="1" applyFont="1" applyFill="1" applyBorder="1" applyAlignment="1">
      <alignment horizontal="left"/>
    </xf>
    <xf numFmtId="4" fontId="34" fillId="6" borderId="31" xfId="0" applyNumberFormat="1" applyFont="1" applyFill="1" applyBorder="1" applyAlignment="1">
      <alignment horizontal="right"/>
    </xf>
    <xf numFmtId="4" fontId="34" fillId="6" borderId="125" xfId="0" applyNumberFormat="1" applyFont="1" applyFill="1" applyBorder="1" applyAlignment="1">
      <alignment horizontal="left"/>
    </xf>
    <xf numFmtId="4" fontId="34" fillId="6" borderId="120" xfId="0" applyNumberFormat="1" applyFont="1" applyFill="1" applyBorder="1" applyAlignment="1">
      <alignment horizontal="left"/>
    </xf>
    <xf numFmtId="4" fontId="34" fillId="6" borderId="74" xfId="0" applyNumberFormat="1" applyFont="1" applyFill="1" applyBorder="1" applyAlignment="1">
      <alignment horizontal="right"/>
    </xf>
    <xf numFmtId="4" fontId="84" fillId="6" borderId="0" xfId="0" applyNumberFormat="1" applyFont="1" applyFill="1"/>
    <xf numFmtId="4" fontId="84" fillId="0" borderId="0" xfId="0" applyNumberFormat="1" applyFont="1" applyAlignment="1"/>
    <xf numFmtId="4" fontId="34" fillId="0" borderId="123" xfId="0" applyNumberFormat="1" applyFont="1" applyBorder="1" applyAlignment="1">
      <alignment horizontal="left"/>
    </xf>
    <xf numFmtId="4" fontId="34" fillId="0" borderId="23" xfId="0" applyNumberFormat="1" applyFont="1" applyBorder="1" applyAlignment="1">
      <alignment horizontal="left"/>
    </xf>
    <xf numFmtId="4" fontId="34" fillId="0" borderId="21" xfId="0" applyNumberFormat="1" applyFont="1" applyBorder="1" applyAlignment="1">
      <alignment horizontal="right"/>
    </xf>
    <xf numFmtId="4" fontId="34" fillId="0" borderId="124" xfId="0" applyNumberFormat="1" applyFont="1" applyBorder="1" applyAlignment="1">
      <alignment horizontal="left"/>
    </xf>
    <xf numFmtId="4" fontId="34" fillId="0" borderId="30" xfId="0" applyNumberFormat="1" applyFont="1" applyBorder="1" applyAlignment="1">
      <alignment horizontal="left"/>
    </xf>
    <xf numFmtId="4" fontId="34" fillId="0" borderId="31" xfId="0" applyNumberFormat="1" applyFont="1" applyBorder="1" applyAlignment="1">
      <alignment horizontal="right"/>
    </xf>
    <xf numFmtId="4" fontId="34" fillId="0" borderId="124" xfId="0" quotePrefix="1" applyNumberFormat="1" applyFont="1" applyBorder="1" applyAlignment="1">
      <alignment horizontal="left"/>
    </xf>
    <xf numFmtId="4" fontId="34" fillId="0" borderId="125" xfId="0" applyNumberFormat="1" applyFont="1" applyBorder="1" applyAlignment="1">
      <alignment horizontal="left"/>
    </xf>
    <xf numFmtId="4" fontId="34" fillId="0" borderId="120" xfId="0" applyNumberFormat="1" applyFont="1" applyBorder="1" applyAlignment="1">
      <alignment horizontal="left"/>
    </xf>
    <xf numFmtId="4" fontId="34" fillId="0" borderId="74" xfId="0" applyNumberFormat="1" applyFont="1" applyBorder="1" applyAlignment="1">
      <alignment horizontal="right"/>
    </xf>
    <xf numFmtId="4" fontId="84" fillId="6" borderId="0" xfId="0" applyNumberFormat="1" applyFont="1" applyFill="1" applyBorder="1" applyAlignment="1"/>
    <xf numFmtId="4" fontId="35" fillId="0" borderId="0" xfId="0" applyNumberFormat="1" applyFont="1" applyFill="1" applyAlignment="1">
      <alignment horizontal="right" vertical="top" wrapText="1"/>
    </xf>
    <xf numFmtId="4" fontId="35" fillId="0" borderId="9" xfId="0" applyNumberFormat="1" applyFont="1" applyFill="1" applyBorder="1" applyAlignment="1">
      <alignment horizontal="right" vertical="top" wrapText="1"/>
    </xf>
    <xf numFmtId="0" fontId="39" fillId="0" borderId="0" xfId="0" applyFont="1" applyFill="1" applyAlignment="1">
      <alignment vertical="top" wrapText="1"/>
    </xf>
    <xf numFmtId="4" fontId="84" fillId="0" borderId="0" xfId="0" applyNumberFormat="1" applyFont="1" applyFill="1" applyAlignment="1">
      <alignment horizontal="center"/>
    </xf>
    <xf numFmtId="0" fontId="37" fillId="6" borderId="0" xfId="0" applyFont="1" applyFill="1" applyAlignment="1">
      <alignment horizontal="center" vertical="top" wrapText="1"/>
    </xf>
    <xf numFmtId="0" fontId="37" fillId="6" borderId="0" xfId="0" applyFont="1" applyFill="1" applyAlignment="1">
      <alignment horizontal="justify" vertical="top" wrapText="1"/>
    </xf>
    <xf numFmtId="167" fontId="22" fillId="6" borderId="0" xfId="0" applyNumberFormat="1" applyFont="1" applyFill="1" applyAlignment="1">
      <alignment horizontal="center" vertical="top" wrapText="1"/>
    </xf>
    <xf numFmtId="1" fontId="3" fillId="6" borderId="0" xfId="0" applyNumberFormat="1" applyFont="1" applyFill="1" applyAlignment="1">
      <alignment horizontal="center" vertical="top" wrapText="1"/>
    </xf>
    <xf numFmtId="167" fontId="3" fillId="6" borderId="0" xfId="0" applyNumberFormat="1" applyFont="1" applyFill="1" applyAlignment="1">
      <alignment horizontal="center" vertical="top" wrapText="1"/>
    </xf>
    <xf numFmtId="0" fontId="3" fillId="6" borderId="0" xfId="0" applyFont="1" applyFill="1" applyAlignment="1">
      <alignment horizontal="right" vertical="top"/>
    </xf>
    <xf numFmtId="0" fontId="3" fillId="6" borderId="0" xfId="0" applyFont="1" applyFill="1" applyAlignment="1">
      <alignment horizontal="center" vertical="top" wrapText="1"/>
    </xf>
    <xf numFmtId="4" fontId="3" fillId="6" borderId="0" xfId="0" applyNumberFormat="1" applyFont="1" applyFill="1" applyAlignment="1">
      <alignment horizontal="center" vertical="top" wrapText="1"/>
    </xf>
    <xf numFmtId="49" fontId="43" fillId="6" borderId="0" xfId="0" applyNumberFormat="1" applyFont="1" applyFill="1" applyAlignment="1">
      <alignment horizontal="right"/>
    </xf>
    <xf numFmtId="49" fontId="43" fillId="6" borderId="0" xfId="0" applyNumberFormat="1" applyFont="1" applyFill="1"/>
    <xf numFmtId="0" fontId="44" fillId="6" borderId="0" xfId="0" applyFont="1" applyFill="1" applyAlignment="1">
      <alignment horizontal="center" vertical="top" wrapText="1"/>
    </xf>
    <xf numFmtId="0" fontId="41" fillId="6" borderId="0" xfId="0" applyFont="1" applyFill="1" applyAlignment="1">
      <alignment horizontal="center" vertical="top"/>
    </xf>
    <xf numFmtId="0" fontId="17" fillId="6" borderId="0" xfId="0" applyFont="1" applyFill="1" applyAlignment="1">
      <alignment vertical="top" wrapText="1"/>
    </xf>
    <xf numFmtId="0" fontId="17" fillId="6" borderId="0" xfId="0" applyFont="1" applyFill="1" applyAlignment="1">
      <alignment horizontal="left" vertical="top" wrapText="1"/>
    </xf>
    <xf numFmtId="4" fontId="17" fillId="6" borderId="0" xfId="0" applyNumberFormat="1" applyFont="1" applyFill="1" applyAlignment="1">
      <alignment vertical="top" wrapText="1"/>
    </xf>
    <xf numFmtId="49" fontId="3" fillId="6" borderId="73" xfId="0" applyNumberFormat="1" applyFont="1" applyFill="1" applyBorder="1" applyAlignment="1">
      <alignment horizontal="right" vertical="top"/>
    </xf>
    <xf numFmtId="0" fontId="22" fillId="6" borderId="73" xfId="0" applyFont="1" applyFill="1" applyBorder="1" applyAlignment="1">
      <alignment horizontal="left" vertical="top"/>
    </xf>
    <xf numFmtId="0" fontId="3" fillId="6" borderId="73" xfId="0" applyFont="1" applyFill="1" applyBorder="1" applyAlignment="1">
      <alignment horizontal="center" vertical="top" wrapText="1"/>
    </xf>
    <xf numFmtId="167" fontId="3" fillId="6" borderId="73" xfId="0" applyNumberFormat="1" applyFont="1" applyFill="1" applyBorder="1" applyAlignment="1">
      <alignment horizontal="center" vertical="top" wrapText="1"/>
    </xf>
    <xf numFmtId="167" fontId="22" fillId="6" borderId="73" xfId="0" applyNumberFormat="1" applyFont="1" applyFill="1" applyBorder="1" applyAlignment="1">
      <alignment horizontal="center" vertical="top" wrapText="1"/>
    </xf>
    <xf numFmtId="0" fontId="37" fillId="6" borderId="0" xfId="0" applyFont="1" applyFill="1" applyAlignment="1">
      <alignment horizontal="justify" wrapText="1"/>
    </xf>
    <xf numFmtId="0" fontId="3" fillId="6" borderId="0" xfId="0" applyFont="1" applyFill="1" applyAlignment="1">
      <alignment horizontal="right" vertical="top" wrapText="1"/>
    </xf>
    <xf numFmtId="0" fontId="42" fillId="6" borderId="0" xfId="0" applyFont="1" applyFill="1" applyAlignment="1">
      <alignment vertical="top" wrapText="1"/>
    </xf>
    <xf numFmtId="49" fontId="3" fillId="6" borderId="0" xfId="0" applyNumberFormat="1" applyFont="1" applyFill="1" applyBorder="1" applyAlignment="1">
      <alignment horizontal="right" vertical="top"/>
    </xf>
    <xf numFmtId="0" fontId="22" fillId="6" borderId="0" xfId="0" applyFont="1" applyFill="1" applyBorder="1" applyAlignment="1">
      <alignment horizontal="left" vertical="top"/>
    </xf>
    <xf numFmtId="0" fontId="3" fillId="6" borderId="0" xfId="0" applyFont="1" applyFill="1" applyBorder="1" applyAlignment="1">
      <alignment horizontal="center" vertical="top" wrapText="1"/>
    </xf>
    <xf numFmtId="167" fontId="3" fillId="6" borderId="0" xfId="0" applyNumberFormat="1" applyFont="1" applyFill="1" applyBorder="1" applyAlignment="1">
      <alignment horizontal="center" vertical="top" wrapText="1"/>
    </xf>
    <xf numFmtId="167" fontId="22" fillId="6" borderId="0" xfId="0" applyNumberFormat="1" applyFont="1" applyFill="1" applyBorder="1" applyAlignment="1">
      <alignment horizontal="center" vertical="top" wrapText="1"/>
    </xf>
    <xf numFmtId="0" fontId="3" fillId="6" borderId="0" xfId="0" quotePrefix="1" applyFont="1" applyFill="1" applyAlignment="1">
      <alignment horizontal="left" vertical="top" wrapText="1"/>
    </xf>
    <xf numFmtId="0" fontId="35" fillId="6" borderId="0" xfId="0" applyFont="1" applyFill="1" applyAlignment="1">
      <alignment horizontal="left" wrapText="1"/>
    </xf>
    <xf numFmtId="0" fontId="35" fillId="6" borderId="0" xfId="0" applyFont="1" applyFill="1" applyAlignment="1">
      <alignment horizontal="center" vertical="top" wrapText="1"/>
    </xf>
    <xf numFmtId="0" fontId="34" fillId="6" borderId="0" xfId="0" applyFont="1" applyFill="1" applyBorder="1" applyAlignment="1">
      <alignment horizontal="center" vertical="top" wrapText="1"/>
    </xf>
    <xf numFmtId="167" fontId="34" fillId="6" borderId="0" xfId="0" applyNumberFormat="1" applyFont="1" applyFill="1" applyBorder="1" applyAlignment="1">
      <alignment horizontal="center" vertical="top" wrapText="1"/>
    </xf>
    <xf numFmtId="166" fontId="34" fillId="6" borderId="0" xfId="0" applyNumberFormat="1" applyFont="1" applyFill="1" applyBorder="1" applyAlignment="1">
      <alignment horizontal="center" vertical="top" wrapText="1"/>
    </xf>
    <xf numFmtId="0" fontId="34" fillId="6" borderId="0" xfId="0" applyFont="1" applyFill="1" applyBorder="1" applyAlignment="1">
      <alignment horizontal="justify" wrapText="1"/>
    </xf>
    <xf numFmtId="0" fontId="34" fillId="6" borderId="31" xfId="0" applyFont="1" applyFill="1" applyBorder="1" applyAlignment="1">
      <alignment horizontal="center" vertical="top" wrapText="1"/>
    </xf>
    <xf numFmtId="166" fontId="40" fillId="6" borderId="31" xfId="0" applyNumberFormat="1" applyFont="1" applyFill="1" applyBorder="1" applyAlignment="1">
      <alignment horizontal="center" vertical="top" wrapText="1"/>
    </xf>
    <xf numFmtId="0" fontId="34" fillId="6" borderId="0" xfId="0" applyFont="1" applyFill="1" applyAlignment="1">
      <alignment horizontal="center" vertical="top" wrapText="1"/>
    </xf>
    <xf numFmtId="0" fontId="34" fillId="6" borderId="0" xfId="0" applyFont="1" applyFill="1" applyBorder="1" applyAlignment="1">
      <alignment horizontal="left" vertical="top" wrapText="1"/>
    </xf>
    <xf numFmtId="49" fontId="40" fillId="6" borderId="0" xfId="0" applyNumberFormat="1" applyFont="1" applyFill="1" applyAlignment="1">
      <alignment horizontal="right" vertical="center"/>
    </xf>
    <xf numFmtId="0" fontId="34" fillId="6" borderId="0" xfId="0" applyFont="1" applyFill="1" applyAlignment="1">
      <alignment horizontal="left" vertical="center"/>
    </xf>
    <xf numFmtId="4" fontId="34" fillId="0" borderId="0" xfId="0" applyNumberFormat="1" applyFont="1" applyFill="1" applyAlignment="1">
      <alignment horizontal="center" vertical="top" wrapText="1"/>
    </xf>
    <xf numFmtId="4" fontId="34" fillId="0" borderId="0" xfId="0" applyNumberFormat="1" applyFont="1" applyBorder="1" applyAlignment="1">
      <alignment horizontal="left" vertical="top" wrapText="1"/>
    </xf>
    <xf numFmtId="4" fontId="37" fillId="6" borderId="0" xfId="0" applyNumberFormat="1" applyFont="1" applyFill="1" applyAlignment="1">
      <alignment horizontal="center" vertical="top" wrapText="1"/>
    </xf>
    <xf numFmtId="4" fontId="34" fillId="6" borderId="0" xfId="0" applyNumberFormat="1" applyFont="1" applyFill="1" applyBorder="1" applyAlignment="1">
      <alignment horizontal="center" vertical="top" wrapText="1"/>
    </xf>
    <xf numFmtId="4" fontId="34" fillId="6" borderId="31" xfId="0" applyNumberFormat="1" applyFont="1" applyFill="1" applyBorder="1" applyAlignment="1">
      <alignment horizontal="center" vertical="top" wrapText="1"/>
    </xf>
    <xf numFmtId="4" fontId="34" fillId="6" borderId="0" xfId="0" applyNumberFormat="1" applyFont="1" applyFill="1" applyBorder="1" applyAlignment="1">
      <alignment horizontal="left" vertical="top" wrapText="1"/>
    </xf>
    <xf numFmtId="4" fontId="34" fillId="6" borderId="0" xfId="0" applyNumberFormat="1" applyFont="1" applyFill="1" applyAlignment="1">
      <alignment horizontal="center" vertical="top" wrapText="1"/>
    </xf>
    <xf numFmtId="4" fontId="22" fillId="6" borderId="0" xfId="0" applyNumberFormat="1" applyFont="1" applyFill="1" applyAlignment="1">
      <alignment horizontal="center" vertical="top" wrapText="1"/>
    </xf>
    <xf numFmtId="4" fontId="44" fillId="6" borderId="0" xfId="0" applyNumberFormat="1" applyFont="1" applyFill="1" applyAlignment="1">
      <alignment horizontal="center" vertical="top" wrapText="1"/>
    </xf>
    <xf numFmtId="4" fontId="3" fillId="6" borderId="73" xfId="0" applyNumberFormat="1" applyFont="1" applyFill="1" applyBorder="1" applyAlignment="1">
      <alignment horizontal="center" vertical="top" wrapText="1"/>
    </xf>
    <xf numFmtId="4" fontId="3" fillId="6" borderId="0" xfId="0" applyNumberFormat="1" applyFont="1" applyFill="1" applyBorder="1" applyAlignment="1">
      <alignment horizontal="center" vertical="top" wrapText="1"/>
    </xf>
    <xf numFmtId="4" fontId="35" fillId="6" borderId="0" xfId="0" applyNumberFormat="1" applyFont="1" applyFill="1" applyAlignment="1">
      <alignment horizontal="center" vertical="top" wrapText="1"/>
    </xf>
    <xf numFmtId="4" fontId="3" fillId="0" borderId="0" xfId="0" applyNumberFormat="1" applyFont="1" applyFill="1" applyAlignment="1">
      <alignment horizontal="left" vertical="top" wrapText="1"/>
    </xf>
    <xf numFmtId="4" fontId="84" fillId="0" borderId="0" xfId="0" applyNumberFormat="1" applyFont="1" applyFill="1" applyAlignment="1">
      <alignment horizontal="center" vertical="top" wrapText="1"/>
    </xf>
    <xf numFmtId="4" fontId="34" fillId="0" borderId="0" xfId="0" applyNumberFormat="1" applyFont="1" applyAlignment="1">
      <alignment horizontal="center" vertical="top" wrapText="1"/>
    </xf>
    <xf numFmtId="4" fontId="3" fillId="6" borderId="0" xfId="6" applyNumberFormat="1" applyFont="1" applyFill="1" applyBorder="1" applyAlignment="1">
      <alignment horizontal="center" wrapText="1"/>
    </xf>
    <xf numFmtId="4" fontId="3" fillId="6" borderId="0" xfId="6" applyNumberFormat="1" applyFont="1" applyFill="1" applyBorder="1" applyAlignment="1">
      <alignment wrapText="1"/>
    </xf>
    <xf numFmtId="1" fontId="3" fillId="6" borderId="9" xfId="6" applyNumberFormat="1" applyFont="1" applyFill="1" applyBorder="1" applyAlignment="1">
      <alignment wrapText="1"/>
    </xf>
    <xf numFmtId="4" fontId="84" fillId="6" borderId="0" xfId="6" applyNumberFormat="1" applyFont="1" applyFill="1" applyBorder="1" applyAlignment="1">
      <alignment horizontal="center"/>
    </xf>
    <xf numFmtId="4" fontId="3" fillId="6" borderId="0" xfId="0" applyNumberFormat="1" applyFont="1" applyFill="1" applyBorder="1" applyAlignment="1">
      <alignment horizontal="center" wrapText="1"/>
    </xf>
    <xf numFmtId="4" fontId="3" fillId="6" borderId="0" xfId="0" applyNumberFormat="1" applyFont="1" applyFill="1" applyBorder="1" applyAlignment="1">
      <alignment wrapText="1"/>
    </xf>
    <xf numFmtId="1" fontId="3" fillId="6" borderId="33" xfId="0" applyNumberFormat="1" applyFont="1" applyFill="1" applyBorder="1" applyAlignment="1">
      <alignment wrapText="1"/>
    </xf>
    <xf numFmtId="4" fontId="3" fillId="6" borderId="33" xfId="6" applyNumberFormat="1" applyFont="1" applyFill="1" applyBorder="1"/>
    <xf numFmtId="4" fontId="9" fillId="0" borderId="52" xfId="0" applyNumberFormat="1" applyFont="1" applyFill="1" applyBorder="1" applyAlignment="1"/>
    <xf numFmtId="4" fontId="34" fillId="6" borderId="123" xfId="3" applyNumberFormat="1" applyFont="1" applyFill="1" applyBorder="1" applyAlignment="1">
      <alignment horizontal="left"/>
    </xf>
    <xf numFmtId="4" fontId="34" fillId="6" borderId="23" xfId="3" applyNumberFormat="1" applyFont="1" applyFill="1" applyBorder="1" applyAlignment="1">
      <alignment horizontal="left"/>
    </xf>
    <xf numFmtId="4" fontId="34" fillId="6" borderId="21" xfId="3" applyNumberFormat="1" applyFont="1" applyFill="1" applyBorder="1" applyAlignment="1">
      <alignment horizontal="right"/>
    </xf>
    <xf numFmtId="4" fontId="34" fillId="6" borderId="72" xfId="0" applyNumberFormat="1" applyFont="1" applyFill="1" applyBorder="1"/>
    <xf numFmtId="4" fontId="34" fillId="6" borderId="124" xfId="3" applyNumberFormat="1" applyFont="1" applyFill="1" applyBorder="1" applyAlignment="1">
      <alignment horizontal="left"/>
    </xf>
    <xf numFmtId="4" fontId="34" fillId="6" borderId="30" xfId="3" applyNumberFormat="1" applyFont="1" applyFill="1" applyBorder="1" applyAlignment="1">
      <alignment horizontal="left"/>
    </xf>
    <xf numFmtId="4" fontId="34" fillId="6" borderId="31" xfId="3" applyNumberFormat="1" applyFont="1" applyFill="1" applyBorder="1" applyAlignment="1">
      <alignment horizontal="right"/>
    </xf>
    <xf numFmtId="4" fontId="34" fillId="6" borderId="93" xfId="0" applyNumberFormat="1" applyFont="1" applyFill="1" applyBorder="1"/>
    <xf numFmtId="4" fontId="34" fillId="6" borderId="125" xfId="3" applyNumberFormat="1" applyFont="1" applyFill="1" applyBorder="1" applyAlignment="1">
      <alignment horizontal="left"/>
    </xf>
    <xf numFmtId="4" fontId="34" fillId="6" borderId="120" xfId="3" applyNumberFormat="1" applyFont="1" applyFill="1" applyBorder="1" applyAlignment="1">
      <alignment horizontal="left"/>
    </xf>
    <xf numFmtId="4" fontId="34" fillId="6" borderId="74" xfId="3" applyNumberFormat="1" applyFont="1" applyFill="1" applyBorder="1" applyAlignment="1">
      <alignment horizontal="right"/>
    </xf>
    <xf numFmtId="4" fontId="34" fillId="6" borderId="94" xfId="0" applyNumberFormat="1" applyFont="1" applyFill="1" applyBorder="1"/>
    <xf numFmtId="0" fontId="3" fillId="6" borderId="82" xfId="0" applyNumberFormat="1" applyFont="1" applyFill="1" applyBorder="1" applyAlignment="1">
      <alignment horizontal="right" vertical="top"/>
    </xf>
    <xf numFmtId="4" fontId="34" fillId="6" borderId="34" xfId="0" applyNumberFormat="1" applyFont="1" applyFill="1" applyBorder="1" applyAlignment="1">
      <alignment horizontal="right" wrapText="1"/>
    </xf>
    <xf numFmtId="0" fontId="3" fillId="6" borderId="85" xfId="0" applyFont="1" applyFill="1" applyBorder="1" applyAlignment="1">
      <alignment horizontal="center" vertical="center"/>
    </xf>
    <xf numFmtId="0" fontId="3" fillId="6" borderId="92" xfId="0" applyFont="1" applyFill="1" applyBorder="1" applyAlignment="1">
      <alignment horizontal="center" vertical="center"/>
    </xf>
    <xf numFmtId="0" fontId="3" fillId="6" borderId="108" xfId="0" applyFont="1" applyFill="1" applyBorder="1" applyAlignment="1">
      <alignment horizontal="center" vertical="center" wrapText="1"/>
    </xf>
    <xf numFmtId="4" fontId="3" fillId="6" borderId="109" xfId="0" applyNumberFormat="1" applyFont="1" applyFill="1" applyBorder="1" applyAlignment="1">
      <alignment horizontal="center" vertical="center" wrapText="1"/>
    </xf>
    <xf numFmtId="4" fontId="3" fillId="6" borderId="110" xfId="0" applyNumberFormat="1" applyFont="1" applyFill="1" applyBorder="1" applyAlignment="1">
      <alignment horizontal="center" vertical="center" wrapText="1"/>
    </xf>
    <xf numFmtId="0" fontId="22" fillId="6" borderId="85" xfId="0" applyFont="1" applyFill="1" applyBorder="1" applyAlignment="1">
      <alignment vertical="top"/>
    </xf>
    <xf numFmtId="3" fontId="22" fillId="6" borderId="79" xfId="0" applyNumberFormat="1" applyFont="1" applyFill="1" applyBorder="1" applyAlignment="1">
      <alignment vertical="top"/>
    </xf>
    <xf numFmtId="4" fontId="3" fillId="6" borderId="11" xfId="0" applyNumberFormat="1" applyFont="1" applyFill="1" applyBorder="1"/>
    <xf numFmtId="0" fontId="3" fillId="6" borderId="76" xfId="0" applyFont="1" applyFill="1" applyBorder="1" applyAlignment="1">
      <alignment horizontal="left" vertical="top" wrapText="1"/>
    </xf>
    <xf numFmtId="0" fontId="3" fillId="6" borderId="83" xfId="0" applyFont="1" applyFill="1" applyBorder="1" applyAlignment="1">
      <alignment horizontal="justify" vertical="top" wrapText="1"/>
    </xf>
    <xf numFmtId="0" fontId="3" fillId="6" borderId="84" xfId="0" applyNumberFormat="1" applyFont="1" applyFill="1" applyBorder="1" applyAlignment="1">
      <alignment horizontal="right" vertical="top"/>
    </xf>
    <xf numFmtId="3" fontId="3" fillId="6" borderId="84" xfId="0" applyNumberFormat="1" applyFont="1" applyFill="1" applyBorder="1" applyAlignment="1">
      <alignment vertical="top"/>
    </xf>
    <xf numFmtId="0" fontId="3" fillId="6" borderId="0" xfId="0" applyFont="1" applyFill="1" applyBorder="1" applyAlignment="1"/>
    <xf numFmtId="3" fontId="22" fillId="6" borderId="86" xfId="0" applyNumberFormat="1" applyFont="1" applyFill="1" applyBorder="1" applyAlignment="1">
      <alignment vertical="top"/>
    </xf>
    <xf numFmtId="4" fontId="22" fillId="6" borderId="86" xfId="0" applyNumberFormat="1" applyFont="1" applyFill="1" applyBorder="1" applyAlignment="1">
      <alignment horizontal="left"/>
    </xf>
    <xf numFmtId="4" fontId="22" fillId="6" borderId="86" xfId="0" applyNumberFormat="1" applyFont="1" applyFill="1" applyBorder="1" applyAlignment="1"/>
    <xf numFmtId="4" fontId="22" fillId="6" borderId="111" xfId="0" applyNumberFormat="1" applyFont="1" applyFill="1" applyBorder="1" applyAlignment="1"/>
    <xf numFmtId="3" fontId="3" fillId="6" borderId="79" xfId="0" applyNumberFormat="1" applyFont="1" applyFill="1" applyBorder="1" applyAlignment="1">
      <alignment vertical="top"/>
    </xf>
    <xf numFmtId="4" fontId="3" fillId="6" borderId="86" xfId="0" applyNumberFormat="1" applyFont="1" applyFill="1" applyBorder="1" applyAlignment="1"/>
    <xf numFmtId="0" fontId="22" fillId="6" borderId="87" xfId="0" applyFont="1" applyFill="1" applyBorder="1" applyAlignment="1">
      <alignment vertical="top"/>
    </xf>
    <xf numFmtId="0" fontId="22" fillId="6" borderId="0" xfId="0" applyFont="1" applyFill="1" applyBorder="1" applyAlignment="1">
      <alignment vertical="top"/>
    </xf>
    <xf numFmtId="3" fontId="22" fillId="6" borderId="0" xfId="0" applyNumberFormat="1" applyFont="1" applyFill="1" applyBorder="1" applyAlignment="1">
      <alignment vertical="top"/>
    </xf>
    <xf numFmtId="3" fontId="22" fillId="6" borderId="88" xfId="0" applyNumberFormat="1" applyFont="1" applyFill="1" applyBorder="1" applyAlignment="1">
      <alignment vertical="top"/>
    </xf>
    <xf numFmtId="0" fontId="3" fillId="8" borderId="99" xfId="0" applyFont="1" applyFill="1" applyBorder="1" applyAlignment="1">
      <alignment horizontal="justify" vertical="top" wrapText="1"/>
    </xf>
    <xf numFmtId="4" fontId="3" fillId="6" borderId="88" xfId="0" applyNumberFormat="1" applyFont="1" applyFill="1" applyBorder="1" applyAlignment="1"/>
    <xf numFmtId="3" fontId="3" fillId="6" borderId="0" xfId="0" applyNumberFormat="1" applyFont="1" applyFill="1" applyBorder="1" applyAlignment="1">
      <alignment vertical="top"/>
    </xf>
    <xf numFmtId="4" fontId="3" fillId="6" borderId="83" xfId="0" applyNumberFormat="1" applyFont="1" applyFill="1" applyBorder="1" applyAlignment="1"/>
    <xf numFmtId="3" fontId="3" fillId="6" borderId="102" xfId="0" applyNumberFormat="1" applyFont="1" applyFill="1" applyBorder="1" applyAlignment="1">
      <alignment vertical="top"/>
    </xf>
    <xf numFmtId="0" fontId="3" fillId="6" borderId="0" xfId="0" applyFont="1" applyFill="1" applyAlignment="1">
      <alignment horizontal="justify" vertical="top" wrapText="1"/>
    </xf>
    <xf numFmtId="0" fontId="3" fillId="6" borderId="112" xfId="0" applyFont="1" applyFill="1" applyBorder="1" applyAlignment="1">
      <alignment vertical="top"/>
    </xf>
    <xf numFmtId="3" fontId="3" fillId="6" borderId="109" xfId="0" applyNumberFormat="1" applyFont="1" applyFill="1" applyBorder="1" applyAlignment="1">
      <alignment vertical="top"/>
    </xf>
    <xf numFmtId="4" fontId="22" fillId="6" borderId="109" xfId="0" applyNumberFormat="1" applyFont="1" applyFill="1" applyBorder="1" applyAlignment="1">
      <alignment horizontal="left"/>
    </xf>
    <xf numFmtId="4" fontId="22" fillId="6" borderId="109" xfId="0" applyNumberFormat="1" applyFont="1" applyFill="1" applyBorder="1" applyAlignment="1"/>
    <xf numFmtId="4" fontId="3" fillId="6" borderId="109" xfId="0" applyNumberFormat="1" applyFont="1" applyFill="1" applyBorder="1" applyAlignment="1"/>
    <xf numFmtId="4" fontId="22" fillId="6" borderId="126" xfId="0" applyNumberFormat="1" applyFont="1" applyFill="1" applyBorder="1" applyAlignment="1"/>
    <xf numFmtId="0" fontId="3" fillId="9" borderId="29" xfId="0" applyFont="1" applyFill="1" applyBorder="1" applyAlignment="1">
      <alignment horizontal="center" vertical="center" wrapText="1"/>
    </xf>
    <xf numFmtId="4" fontId="3" fillId="9" borderId="29" xfId="0" applyNumberFormat="1" applyFont="1" applyFill="1" applyBorder="1" applyAlignment="1">
      <alignment horizontal="center" vertical="center" wrapText="1"/>
    </xf>
    <xf numFmtId="3" fontId="22" fillId="6" borderId="90" xfId="0" applyNumberFormat="1" applyFont="1" applyFill="1" applyBorder="1" applyAlignment="1">
      <alignment vertical="top"/>
    </xf>
    <xf numFmtId="0" fontId="3" fillId="6" borderId="85" xfId="0" applyFont="1" applyFill="1" applyBorder="1" applyAlignment="1">
      <alignment vertical="top"/>
    </xf>
    <xf numFmtId="3" fontId="3" fillId="6" borderId="86" xfId="0" applyNumberFormat="1" applyFont="1" applyFill="1" applyBorder="1" applyAlignment="1">
      <alignment vertical="top"/>
    </xf>
    <xf numFmtId="4" fontId="22" fillId="6" borderId="89" xfId="0" applyNumberFormat="1" applyFont="1" applyFill="1" applyBorder="1" applyAlignment="1"/>
    <xf numFmtId="0" fontId="3" fillId="6" borderId="0" xfId="0" applyFont="1" applyFill="1" applyBorder="1" applyAlignment="1">
      <alignment vertical="top" wrapText="1"/>
    </xf>
    <xf numFmtId="0" fontId="22" fillId="6" borderId="86" xfId="0" applyFont="1" applyFill="1" applyBorder="1" applyAlignment="1">
      <alignment vertical="top"/>
    </xf>
    <xf numFmtId="4" fontId="54" fillId="6" borderId="76" xfId="0" applyNumberFormat="1" applyFont="1" applyFill="1" applyBorder="1" applyAlignment="1"/>
    <xf numFmtId="0" fontId="3" fillId="6" borderId="84" xfId="0" applyFont="1" applyFill="1" applyBorder="1" applyAlignment="1">
      <alignment vertical="top"/>
    </xf>
    <xf numFmtId="4" fontId="34" fillId="6" borderId="0" xfId="0" applyNumberFormat="1" applyFont="1" applyFill="1" applyAlignment="1">
      <alignment horizontal="center" vertical="center"/>
    </xf>
    <xf numFmtId="4" fontId="34" fillId="6" borderId="0" xfId="0" applyNumberFormat="1" applyFont="1" applyFill="1" applyBorder="1" applyAlignment="1">
      <alignment horizontal="center"/>
    </xf>
    <xf numFmtId="4" fontId="40" fillId="6" borderId="0" xfId="0" applyNumberFormat="1" applyFont="1" applyFill="1" applyBorder="1" applyAlignment="1">
      <alignment horizontal="center"/>
    </xf>
    <xf numFmtId="4" fontId="37" fillId="6" borderId="0" xfId="0" applyNumberFormat="1" applyFont="1" applyFill="1" applyAlignment="1">
      <alignment horizontal="justify" vertical="top" wrapText="1"/>
    </xf>
    <xf numFmtId="4" fontId="22" fillId="6" borderId="0" xfId="7" applyNumberFormat="1" applyFont="1" applyFill="1" applyBorder="1"/>
    <xf numFmtId="4" fontId="34" fillId="6" borderId="31" xfId="0" applyNumberFormat="1" applyFont="1" applyFill="1" applyBorder="1" applyAlignment="1">
      <alignment horizontal="center" vertical="center"/>
    </xf>
    <xf numFmtId="4" fontId="40" fillId="6" borderId="31" xfId="0" applyNumberFormat="1" applyFont="1" applyFill="1" applyBorder="1" applyAlignment="1">
      <alignment horizontal="center"/>
    </xf>
    <xf numFmtId="49" fontId="34" fillId="6" borderId="0" xfId="0" applyNumberFormat="1" applyFont="1" applyFill="1" applyBorder="1" applyAlignment="1">
      <alignment horizontal="right"/>
    </xf>
    <xf numFmtId="0" fontId="40" fillId="6" borderId="0" xfId="0" applyFont="1" applyFill="1" applyBorder="1" applyAlignment="1">
      <alignment horizontal="justify"/>
    </xf>
    <xf numFmtId="4" fontId="40" fillId="6" borderId="0" xfId="0" applyNumberFormat="1" applyFont="1" applyFill="1" applyBorder="1" applyAlignment="1">
      <alignment horizontal="center" wrapText="1"/>
    </xf>
    <xf numFmtId="4" fontId="3" fillId="6" borderId="0" xfId="0" applyNumberFormat="1" applyFont="1" applyFill="1" applyAlignment="1">
      <alignment horizontal="center" vertical="top"/>
    </xf>
    <xf numFmtId="4" fontId="37" fillId="6" borderId="0" xfId="0" applyNumberFormat="1" applyFont="1" applyFill="1" applyAlignment="1">
      <alignment horizontal="center"/>
    </xf>
    <xf numFmtId="4" fontId="35" fillId="6" borderId="0" xfId="0" applyNumberFormat="1" applyFont="1" applyFill="1" applyAlignment="1">
      <alignment horizontal="center" wrapText="1"/>
    </xf>
    <xf numFmtId="4" fontId="3" fillId="6" borderId="73" xfId="0" applyNumberFormat="1" applyFont="1" applyFill="1" applyBorder="1" applyAlignment="1">
      <alignment horizontal="center" vertical="top"/>
    </xf>
    <xf numFmtId="4" fontId="22" fillId="6" borderId="73" xfId="0" applyNumberFormat="1" applyFont="1" applyFill="1" applyBorder="1" applyAlignment="1">
      <alignment horizontal="center" vertical="top" wrapText="1"/>
    </xf>
    <xf numFmtId="0" fontId="3" fillId="6" borderId="0" xfId="0" applyFont="1" applyFill="1" applyBorder="1" applyAlignment="1">
      <alignment horizontal="right" vertical="top"/>
    </xf>
    <xf numFmtId="4" fontId="3" fillId="6" borderId="0" xfId="0" applyNumberFormat="1" applyFont="1" applyFill="1" applyBorder="1" applyAlignment="1">
      <alignment horizontal="left"/>
    </xf>
    <xf numFmtId="4" fontId="3" fillId="6" borderId="0" xfId="0" applyNumberFormat="1" applyFont="1" applyFill="1" applyBorder="1" applyAlignment="1">
      <alignment horizontal="center" vertical="top"/>
    </xf>
    <xf numFmtId="4" fontId="22" fillId="6" borderId="0" xfId="0" applyNumberFormat="1" applyFont="1" applyFill="1" applyBorder="1" applyAlignment="1">
      <alignment horizontal="center" vertical="top" wrapText="1"/>
    </xf>
    <xf numFmtId="4" fontId="34" fillId="0" borderId="72" xfId="0" applyNumberFormat="1" applyFont="1" applyBorder="1" applyAlignment="1"/>
    <xf numFmtId="4" fontId="34" fillId="0" borderId="93" xfId="0" applyNumberFormat="1" applyFont="1" applyBorder="1" applyAlignment="1"/>
    <xf numFmtId="4" fontId="35" fillId="0" borderId="0" xfId="7" applyNumberFormat="1" applyFont="1" applyFill="1" applyBorder="1"/>
    <xf numFmtId="4" fontId="35" fillId="0" borderId="9" xfId="7" applyNumberFormat="1" applyFont="1" applyFill="1" applyBorder="1"/>
    <xf numFmtId="4" fontId="3" fillId="0" borderId="0" xfId="7" applyNumberFormat="1" applyFont="1" applyFill="1" applyBorder="1" applyAlignment="1">
      <alignment horizontal="center" wrapText="1"/>
    </xf>
    <xf numFmtId="4" fontId="3" fillId="0" borderId="0" xfId="7" applyNumberFormat="1" applyFont="1" applyFill="1" applyBorder="1" applyAlignment="1">
      <alignment wrapText="1"/>
    </xf>
    <xf numFmtId="1" fontId="3" fillId="0" borderId="33" xfId="7" applyNumberFormat="1" applyFont="1" applyFill="1" applyBorder="1" applyAlignment="1">
      <alignment wrapText="1"/>
    </xf>
    <xf numFmtId="1" fontId="3" fillId="0" borderId="33" xfId="0" applyNumberFormat="1" applyFont="1" applyFill="1" applyBorder="1" applyAlignment="1">
      <alignment wrapText="1"/>
    </xf>
    <xf numFmtId="4" fontId="84" fillId="0" borderId="0" xfId="0" applyNumberFormat="1" applyFont="1" applyFill="1" applyBorder="1" applyAlignment="1">
      <alignment horizontal="center" vertical="top"/>
    </xf>
    <xf numFmtId="4" fontId="86" fillId="0" borderId="0" xfId="0" applyNumberFormat="1" applyFont="1"/>
    <xf numFmtId="4" fontId="87" fillId="0" borderId="4" xfId="0" applyNumberFormat="1" applyFont="1" applyFill="1" applyBorder="1"/>
    <xf numFmtId="4" fontId="87" fillId="0" borderId="4" xfId="0" applyNumberFormat="1" applyFont="1" applyFill="1" applyBorder="1" applyAlignment="1">
      <alignment wrapText="1"/>
    </xf>
    <xf numFmtId="4" fontId="87" fillId="6" borderId="4" xfId="0" applyNumberFormat="1" applyFont="1" applyFill="1" applyBorder="1"/>
    <xf numFmtId="4" fontId="16" fillId="7" borderId="29" xfId="0" applyNumberFormat="1" applyFont="1" applyFill="1" applyBorder="1"/>
    <xf numFmtId="4" fontId="5" fillId="0" borderId="82" xfId="0" applyNumberFormat="1" applyFont="1" applyFill="1" applyBorder="1"/>
    <xf numFmtId="4" fontId="17" fillId="7" borderId="40" xfId="0" applyNumberFormat="1" applyFont="1" applyFill="1" applyBorder="1"/>
    <xf numFmtId="4" fontId="3" fillId="0" borderId="34" xfId="0" applyNumberFormat="1" applyFont="1" applyBorder="1"/>
    <xf numFmtId="4" fontId="5" fillId="0" borderId="9" xfId="0" applyNumberFormat="1" applyFont="1" applyFill="1" applyBorder="1" applyAlignment="1">
      <alignment horizontal="center"/>
    </xf>
    <xf numFmtId="4" fontId="3" fillId="0" borderId="29" xfId="0" applyNumberFormat="1" applyFont="1" applyBorder="1"/>
    <xf numFmtId="4" fontId="5" fillId="6" borderId="82" xfId="0" applyNumberFormat="1" applyFont="1" applyFill="1" applyBorder="1"/>
    <xf numFmtId="0" fontId="5" fillId="4" borderId="3" xfId="0" applyFont="1" applyFill="1" applyBorder="1" applyAlignment="1">
      <alignment horizontal="center" vertical="center"/>
    </xf>
    <xf numFmtId="49" fontId="5" fillId="4" borderId="34" xfId="0" applyNumberFormat="1" applyFont="1" applyFill="1" applyBorder="1" applyAlignment="1">
      <alignment horizontal="left" vertical="center"/>
    </xf>
    <xf numFmtId="49" fontId="5" fillId="4" borderId="4" xfId="0" applyNumberFormat="1" applyFont="1" applyFill="1" applyBorder="1" applyAlignment="1">
      <alignment horizontal="justify"/>
    </xf>
    <xf numFmtId="4" fontId="5" fillId="4" borderId="4" xfId="0" applyNumberFormat="1" applyFont="1" applyFill="1" applyBorder="1"/>
    <xf numFmtId="4" fontId="5" fillId="4" borderId="4" xfId="0" applyNumberFormat="1" applyFont="1" applyFill="1" applyBorder="1" applyAlignment="1">
      <alignment horizontal="center"/>
    </xf>
    <xf numFmtId="49" fontId="22" fillId="0" borderId="0" xfId="0" applyNumberFormat="1" applyFont="1" applyAlignment="1">
      <alignment horizontal="left" vertical="center" wrapText="1"/>
    </xf>
    <xf numFmtId="0" fontId="22" fillId="0" borderId="0" xfId="0" applyFont="1" applyBorder="1" applyAlignment="1">
      <alignment horizontal="left" vertical="center" wrapText="1"/>
    </xf>
    <xf numFmtId="0" fontId="36" fillId="0" borderId="0" xfId="0" applyFont="1" applyBorder="1" applyAlignment="1">
      <alignment wrapText="1"/>
    </xf>
    <xf numFmtId="0" fontId="37" fillId="0" borderId="0" xfId="0" applyFont="1" applyBorder="1" applyAlignment="1">
      <alignment wrapText="1"/>
    </xf>
    <xf numFmtId="0" fontId="0" fillId="9" borderId="99" xfId="0" applyFont="1" applyFill="1" applyBorder="1" applyAlignment="1">
      <alignment horizontal="center" vertical="center"/>
    </xf>
    <xf numFmtId="0" fontId="37" fillId="0" borderId="0" xfId="0" applyFont="1" applyFill="1" applyAlignment="1">
      <alignment horizontal="left" vertical="top" wrapText="1"/>
    </xf>
    <xf numFmtId="0" fontId="37" fillId="0" borderId="0" xfId="0" applyFont="1" applyFill="1" applyAlignment="1">
      <alignment horizontal="justify" vertical="top"/>
    </xf>
    <xf numFmtId="0" fontId="35" fillId="0" borderId="0" xfId="0" applyFont="1" applyFill="1" applyAlignment="1">
      <alignment horizontal="justify" vertical="top"/>
    </xf>
    <xf numFmtId="0" fontId="35" fillId="0" borderId="9" xfId="0" applyFont="1" applyFill="1" applyBorder="1" applyAlignment="1">
      <alignment horizontal="justify" vertical="top"/>
    </xf>
    <xf numFmtId="0" fontId="37" fillId="0" borderId="0" xfId="0" applyFont="1" applyFill="1" applyBorder="1" applyAlignment="1">
      <alignment horizontal="justify" vertical="top"/>
    </xf>
    <xf numFmtId="0" fontId="39" fillId="0" borderId="0" xfId="0" applyFont="1" applyFill="1" applyAlignment="1">
      <alignment horizontal="justify" vertical="top" wrapText="1"/>
    </xf>
    <xf numFmtId="0" fontId="39" fillId="0" borderId="0" xfId="0" applyFont="1" applyFill="1" applyAlignment="1">
      <alignment horizontal="right" vertical="top" wrapText="1"/>
    </xf>
    <xf numFmtId="4" fontId="39" fillId="0" borderId="0" xfId="0" applyNumberFormat="1" applyFont="1" applyFill="1" applyAlignment="1">
      <alignment horizontal="right" vertical="top" wrapText="1"/>
    </xf>
    <xf numFmtId="4" fontId="22" fillId="0" borderId="11" xfId="0" applyNumberFormat="1" applyFont="1" applyFill="1" applyBorder="1" applyAlignment="1">
      <alignment horizontal="center" wrapText="1"/>
    </xf>
    <xf numFmtId="0" fontId="37" fillId="6" borderId="0" xfId="0" applyFont="1" applyFill="1" applyAlignment="1">
      <alignment horizontal="left" vertical="top" wrapText="1"/>
    </xf>
    <xf numFmtId="49" fontId="40" fillId="0" borderId="0" xfId="0" applyNumberFormat="1" applyFont="1" applyAlignment="1">
      <alignment horizontal="left" vertical="center"/>
    </xf>
    <xf numFmtId="0" fontId="34" fillId="0" borderId="0" xfId="0" applyFont="1" applyAlignment="1">
      <alignment horizontal="left" vertical="center"/>
    </xf>
    <xf numFmtId="0" fontId="34" fillId="6" borderId="73" xfId="0" applyFont="1" applyFill="1" applyBorder="1" applyAlignment="1">
      <alignment horizontal="left"/>
    </xf>
    <xf numFmtId="3" fontId="36" fillId="6" borderId="0" xfId="0" applyNumberFormat="1" applyFont="1" applyFill="1" applyAlignment="1">
      <alignment vertical="top"/>
    </xf>
    <xf numFmtId="0" fontId="3" fillId="6" borderId="0" xfId="0" applyFont="1" applyFill="1" applyAlignment="1"/>
    <xf numFmtId="0" fontId="37" fillId="6" borderId="0" xfId="0" applyFont="1" applyFill="1" applyAlignment="1">
      <alignment vertical="top" wrapText="1"/>
    </xf>
    <xf numFmtId="0" fontId="3" fillId="6" borderId="0" xfId="0" applyFont="1" applyFill="1" applyAlignment="1">
      <alignment wrapText="1"/>
    </xf>
    <xf numFmtId="0" fontId="3" fillId="6" borderId="10" xfId="0" applyFont="1" applyFill="1" applyBorder="1" applyAlignment="1">
      <alignment horizontal="center" vertical="center"/>
    </xf>
    <xf numFmtId="0" fontId="3" fillId="6" borderId="75" xfId="0" applyFont="1" applyFill="1" applyBorder="1" applyAlignment="1">
      <alignment horizontal="center" vertical="center"/>
    </xf>
    <xf numFmtId="3" fontId="36" fillId="0" borderId="0" xfId="0" applyNumberFormat="1" applyFont="1" applyBorder="1" applyAlignment="1"/>
    <xf numFmtId="0" fontId="3" fillId="9" borderId="99" xfId="0" applyFont="1" applyFill="1" applyBorder="1" applyAlignment="1">
      <alignment horizontal="center" vertical="center"/>
    </xf>
    <xf numFmtId="0" fontId="36" fillId="0" borderId="0" xfId="0" applyFont="1" applyBorder="1" applyAlignment="1">
      <alignment horizontal="left" wrapText="1"/>
    </xf>
    <xf numFmtId="3" fontId="36" fillId="0" borderId="0" xfId="0" applyNumberFormat="1" applyFont="1" applyAlignment="1">
      <alignment horizontal="left" vertical="top"/>
    </xf>
    <xf numFmtId="0" fontId="3" fillId="0" borderId="0" xfId="0" applyFont="1" applyAlignment="1">
      <alignment horizontal="left"/>
    </xf>
    <xf numFmtId="4" fontId="3" fillId="0" borderId="0" xfId="0" applyNumberFormat="1" applyFont="1" applyAlignment="1">
      <alignment horizontal="left"/>
    </xf>
    <xf numFmtId="0" fontId="37" fillId="0" borderId="0" xfId="0" applyFont="1" applyAlignment="1">
      <alignment horizontal="left" vertical="top" wrapText="1"/>
    </xf>
    <xf numFmtId="0" fontId="3" fillId="0" borderId="0" xfId="0" applyFont="1" applyAlignment="1">
      <alignment horizontal="left" wrapText="1"/>
    </xf>
    <xf numFmtId="4" fontId="3" fillId="0" borderId="0" xfId="0" applyNumberFormat="1" applyFont="1" applyAlignment="1">
      <alignment horizontal="left" wrapText="1"/>
    </xf>
    <xf numFmtId="0" fontId="37" fillId="0" borderId="0" xfId="0" applyFont="1" applyAlignment="1">
      <alignment horizontal="left" wrapText="1"/>
    </xf>
    <xf numFmtId="3" fontId="36" fillId="6" borderId="0" xfId="3" applyNumberFormat="1" applyFont="1" applyFill="1" applyAlignment="1">
      <alignment vertical="top"/>
    </xf>
    <xf numFmtId="0" fontId="3" fillId="6" borderId="0" xfId="3" applyFont="1" applyFill="1" applyAlignment="1"/>
    <xf numFmtId="0" fontId="3" fillId="6" borderId="10" xfId="3" applyFont="1" applyFill="1" applyBorder="1" applyAlignment="1">
      <alignment horizontal="center" vertical="center"/>
    </xf>
    <xf numFmtId="0" fontId="3" fillId="6" borderId="75" xfId="3" applyFont="1" applyFill="1" applyBorder="1" applyAlignment="1">
      <alignment horizontal="center" vertical="center"/>
    </xf>
    <xf numFmtId="0" fontId="3" fillId="6" borderId="29" xfId="3" applyFont="1" applyFill="1" applyBorder="1" applyAlignment="1">
      <alignment horizontal="center" vertical="center"/>
    </xf>
    <xf numFmtId="0" fontId="37" fillId="6" borderId="0" xfId="3" applyFont="1" applyFill="1" applyAlignment="1">
      <alignment horizontal="left" vertical="top" wrapText="1"/>
    </xf>
    <xf numFmtId="0" fontId="22" fillId="6" borderId="0" xfId="3" applyFont="1" applyFill="1" applyAlignment="1">
      <alignment horizontal="left" wrapText="1"/>
    </xf>
    <xf numFmtId="0" fontId="3" fillId="9" borderId="29" xfId="0" applyFont="1" applyFill="1" applyBorder="1" applyAlignment="1">
      <alignment horizontal="center" vertical="center"/>
    </xf>
    <xf numFmtId="0" fontId="37" fillId="0" borderId="0" xfId="0" applyFont="1" applyBorder="1" applyAlignment="1">
      <alignment horizontal="left" wrapText="1"/>
    </xf>
    <xf numFmtId="3" fontId="36" fillId="0" borderId="0" xfId="0" applyNumberFormat="1" applyFont="1" applyAlignment="1">
      <alignment vertical="top"/>
    </xf>
    <xf numFmtId="0" fontId="3" fillId="0" borderId="0" xfId="0" applyFont="1" applyAlignment="1"/>
    <xf numFmtId="4" fontId="3" fillId="0" borderId="0" xfId="0" applyNumberFormat="1" applyFont="1" applyAlignment="1"/>
    <xf numFmtId="0" fontId="37" fillId="0" borderId="0" xfId="0" applyFont="1" applyAlignment="1">
      <alignment vertical="top" wrapText="1"/>
    </xf>
    <xf numFmtId="0" fontId="3" fillId="0" borderId="0" xfId="0" applyFont="1" applyAlignment="1">
      <alignment wrapText="1"/>
    </xf>
    <xf numFmtId="4" fontId="3" fillId="0" borderId="0" xfId="0" applyNumberFormat="1" applyFont="1" applyAlignment="1">
      <alignment wrapText="1"/>
    </xf>
    <xf numFmtId="3" fontId="3" fillId="4" borderId="29" xfId="0" applyNumberFormat="1" applyFont="1" applyFill="1" applyBorder="1" applyAlignment="1">
      <alignment horizontal="left" vertical="top"/>
    </xf>
    <xf numFmtId="4" fontId="3" fillId="4" borderId="29" xfId="0" applyNumberFormat="1" applyFont="1" applyFill="1" applyBorder="1" applyAlignment="1">
      <alignment vertical="top" wrapText="1"/>
    </xf>
    <xf numFmtId="4" fontId="3" fillId="4" borderId="29" xfId="0" applyNumberFormat="1" applyFont="1" applyFill="1" applyBorder="1" applyAlignment="1">
      <alignment horizontal="left"/>
    </xf>
  </cellXfs>
  <cellStyles count="12">
    <cellStyle name="Navadno" xfId="0" builtinId="0"/>
    <cellStyle name="Navadno 2" xfId="1"/>
    <cellStyle name="Navadno 2 3" xfId="2"/>
    <cellStyle name="Navadno 3" xfId="3"/>
    <cellStyle name="Navadno 4" xfId="4"/>
    <cellStyle name="Navadno 5" xfId="5"/>
    <cellStyle name="Navadno 6" xfId="6"/>
    <cellStyle name="Navadno 7" xfId="7"/>
    <cellStyle name="Normal 2" xfId="8"/>
    <cellStyle name="Normal_I-BREZOV" xfId="9"/>
    <cellStyle name="Normal_Sheet1" xfId="10"/>
    <cellStyle name="Vejica" xfId="11" builtinId="3"/>
  </cellStyles>
  <dxfs count="2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patternType="solid">
          <fgColor indexed="60"/>
          <bgColor indexed="10"/>
        </patternFill>
      </fill>
    </dxf>
    <dxf>
      <fill>
        <patternFill>
          <bgColor indexed="10"/>
        </patternFill>
      </fill>
    </dxf>
    <dxf>
      <fill>
        <patternFill>
          <bgColor indexed="42"/>
        </patternFill>
      </fill>
    </dxf>
    <dxf>
      <font>
        <condense val="0"/>
        <extend val="0"/>
        <color indexed="9"/>
      </font>
    </dxf>
    <dxf>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condense val="0"/>
        <extend val="0"/>
        <color indexed="9"/>
      </font>
    </dxf>
    <dxf>
      <fill>
        <patternFill patternType="solid">
          <fgColor indexed="60"/>
          <bgColor indexed="10"/>
        </patternFill>
      </fill>
    </dxf>
    <dxf>
      <font>
        <b val="0"/>
        <condense val="0"/>
        <extend val="0"/>
        <color indexed="9"/>
      </font>
      <fill>
        <patternFill patternType="none">
          <fgColor indexed="64"/>
          <bgColor indexed="65"/>
        </patternFill>
      </fill>
    </dxf>
    <dxf>
      <fill>
        <patternFill patternType="solid">
          <fgColor indexed="27"/>
          <bgColor indexed="42"/>
        </patternFill>
      </fill>
    </dxf>
    <dxf>
      <fill>
        <patternFill patternType="solid">
          <fgColor indexed="60"/>
          <bgColor indexed="10"/>
        </patternFill>
      </fill>
    </dxf>
    <dxf>
      <font>
        <condense val="0"/>
        <extend val="0"/>
        <color indexed="9"/>
      </font>
    </dxf>
    <dxf>
      <fill>
        <patternFill>
          <bgColor indexed="10"/>
        </patternFill>
      </fill>
    </dxf>
    <dxf>
      <font>
        <condense val="0"/>
        <extend val="0"/>
        <color indexed="9"/>
      </font>
    </dxf>
    <dxf>
      <fill>
        <patternFill>
          <bgColor indexed="42"/>
        </patternFill>
      </fill>
    </dxf>
    <dxf>
      <font>
        <condense val="0"/>
        <extend val="0"/>
        <color indexed="9"/>
      </font>
    </dxf>
    <dxf>
      <font>
        <condense val="0"/>
        <extend val="0"/>
        <color indexed="9"/>
      </font>
    </dxf>
    <dxf>
      <font>
        <b val="0"/>
        <condense val="0"/>
        <extend val="0"/>
        <color indexed="9"/>
      </font>
      <fill>
        <patternFill patternType="none">
          <fgColor indexed="64"/>
          <bgColor indexed="65"/>
        </patternFill>
      </fill>
    </dxf>
    <dxf>
      <font>
        <condense val="0"/>
        <extend val="0"/>
        <color indexed="9"/>
      </font>
    </dxf>
    <dxf>
      <fill>
        <patternFill patternType="solid">
          <fgColor indexed="60"/>
          <bgColor indexed="10"/>
        </patternFill>
      </fill>
    </dxf>
    <dxf>
      <fill>
        <patternFill>
          <bgColor indexed="10"/>
        </patternFill>
      </fill>
    </dxf>
    <dxf>
      <fill>
        <patternFill>
          <bgColor indexed="42"/>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b val="0"/>
        <condense val="0"/>
        <extend val="0"/>
        <color indexed="9"/>
      </font>
    </dxf>
    <dxf>
      <fill>
        <patternFill patternType="solid">
          <fgColor indexed="27"/>
          <bgColor indexed="42"/>
        </patternFill>
      </fill>
    </dxf>
    <dxf>
      <font>
        <b val="0"/>
        <condense val="0"/>
        <extend val="0"/>
        <color indexed="9"/>
      </font>
      <fill>
        <patternFill patternType="none">
          <fgColor indexed="64"/>
          <bgColor indexed="65"/>
        </patternFill>
      </fill>
    </dxf>
    <dxf>
      <fill>
        <patternFill patternType="solid">
          <fgColor indexed="60"/>
          <bgColor indexed="10"/>
        </patternFill>
      </fill>
    </dxf>
    <dxf>
      <font>
        <condense val="0"/>
        <extend val="0"/>
        <color indexed="9"/>
      </font>
    </dxf>
    <dxf>
      <font>
        <condense val="0"/>
        <extend val="0"/>
        <color indexed="9"/>
      </font>
    </dxf>
    <dxf>
      <fill>
        <patternFill>
          <bgColor indexed="10"/>
        </patternFill>
      </fill>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10"/>
        </patternFill>
      </fill>
    </dxf>
    <dxf>
      <fill>
        <patternFill>
          <bgColor indexed="42"/>
        </patternFill>
      </fill>
    </dxf>
    <dxf>
      <fill>
        <patternFill>
          <bgColor indexed="42"/>
        </patternFill>
      </fill>
    </dxf>
    <dxf>
      <fill>
        <patternFill>
          <bgColor indexed="42"/>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dxf>
    <dxf>
      <font>
        <b val="0"/>
        <condense val="0"/>
        <extend val="0"/>
        <color indexed="9"/>
      </font>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ill>
        <patternFill patternType="solid">
          <fgColor indexed="60"/>
          <bgColor indexed="10"/>
        </patternFill>
      </fill>
    </dxf>
    <dxf>
      <font>
        <b val="0"/>
        <condense val="0"/>
        <extend val="0"/>
        <color indexed="9"/>
      </font>
    </dxf>
    <dxf>
      <font>
        <b val="0"/>
        <condense val="0"/>
        <extend val="0"/>
        <color indexed="9"/>
      </font>
    </dxf>
    <dxf>
      <fill>
        <patternFill patternType="solid">
          <fgColor indexed="27"/>
          <bgColor indexed="42"/>
        </patternFill>
      </fill>
    </dxf>
    <dxf>
      <font>
        <b val="0"/>
        <condense val="0"/>
        <extend val="0"/>
        <color indexed="9"/>
      </font>
      <fill>
        <patternFill patternType="none">
          <fgColor indexed="64"/>
          <bgColor indexed="65"/>
        </patternFill>
      </fill>
    </dxf>
    <dxf>
      <fill>
        <patternFill patternType="solid">
          <fgColor indexed="60"/>
          <bgColor indexed="10"/>
        </patternFill>
      </fill>
    </dxf>
    <dxf>
      <fill>
        <patternFill>
          <bgColor indexed="42"/>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ill>
        <patternFill>
          <bgColor indexed="42"/>
        </patternFill>
      </fill>
    </dxf>
    <dxf>
      <fill>
        <patternFill>
          <bgColor indexed="42"/>
        </patternFill>
      </fill>
    </dxf>
    <dxf>
      <fill>
        <patternFill>
          <bgColor indexed="42"/>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
      <font>
        <b val="0"/>
        <condense val="0"/>
        <extend val="0"/>
        <color indexed="9"/>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2" Type="http://schemas.openxmlformats.org/officeDocument/2006/relationships/image" Target="cid:_1_0E2A31D80E2A2E7000499CEDC1258392"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114300</xdr:rowOff>
    </xdr:from>
    <xdr:to>
      <xdr:col>11</xdr:col>
      <xdr:colOff>600075</xdr:colOff>
      <xdr:row>34</xdr:row>
      <xdr:rowOff>152400</xdr:rowOff>
    </xdr:to>
    <xdr:pic>
      <xdr:nvPicPr>
        <xdr:cNvPr id="55577" name="Slika 1" descr="cid:_1_0E2A31D80E2A2E7000499CEDC1258392"/>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5725" y="438150"/>
          <a:ext cx="721995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9:IV39"/>
  <sheetViews>
    <sheetView view="pageBreakPreview" zoomScaleNormal="100" zoomScaleSheetLayoutView="100" workbookViewId="0">
      <selection activeCell="M50" sqref="M50"/>
    </sheetView>
  </sheetViews>
  <sheetFormatPr defaultRowHeight="12.75"/>
  <cols>
    <col min="11" max="12" width="9.140625" customWidth="1"/>
  </cols>
  <sheetData>
    <row r="39" spans="1:256" ht="88.5" customHeight="1">
      <c r="A39" s="765" t="s">
        <v>988</v>
      </c>
      <c r="B39" s="1881" t="s">
        <v>989</v>
      </c>
      <c r="C39" s="1881"/>
      <c r="D39" s="1881"/>
      <c r="E39" s="1881"/>
      <c r="F39" s="1881"/>
      <c r="G39" s="1881"/>
      <c r="H39" s="1881"/>
      <c r="I39" s="1881"/>
      <c r="J39" s="1881"/>
      <c r="K39" s="1881"/>
      <c r="L39" s="1881"/>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6"/>
      <c r="AY39" s="766"/>
      <c r="AZ39" s="766"/>
      <c r="BA39" s="766"/>
      <c r="BB39" s="766"/>
      <c r="BC39" s="766"/>
      <c r="BD39" s="766"/>
      <c r="BE39" s="766"/>
      <c r="BF39" s="766"/>
      <c r="BG39" s="766"/>
      <c r="BH39" s="766"/>
      <c r="BI39" s="766"/>
      <c r="BJ39" s="766"/>
      <c r="BK39" s="766"/>
      <c r="BL39" s="766"/>
      <c r="BM39" s="766"/>
      <c r="BN39" s="766"/>
      <c r="BO39" s="766"/>
      <c r="BP39" s="766"/>
      <c r="BQ39" s="766"/>
      <c r="BR39" s="766"/>
      <c r="BS39" s="766"/>
      <c r="BT39" s="766"/>
      <c r="BU39" s="766"/>
      <c r="BV39" s="766"/>
      <c r="BW39" s="766"/>
      <c r="BX39" s="766"/>
      <c r="BY39" s="766"/>
      <c r="BZ39" s="766"/>
      <c r="CA39" s="766"/>
      <c r="CB39" s="766"/>
      <c r="CC39" s="766"/>
      <c r="CD39" s="766"/>
      <c r="CE39" s="766"/>
      <c r="CF39" s="766"/>
      <c r="CG39" s="766"/>
      <c r="CH39" s="766"/>
      <c r="CI39" s="766"/>
      <c r="CJ39" s="766"/>
      <c r="CK39" s="766"/>
      <c r="CL39" s="766"/>
      <c r="CM39" s="766"/>
      <c r="CN39" s="766"/>
      <c r="CO39" s="766"/>
      <c r="CP39" s="766"/>
      <c r="CQ39" s="766"/>
      <c r="CR39" s="766"/>
      <c r="CS39" s="766"/>
      <c r="CT39" s="766"/>
      <c r="CU39" s="766"/>
      <c r="CV39" s="766"/>
      <c r="CW39" s="766"/>
      <c r="CX39" s="766"/>
      <c r="CY39" s="766"/>
      <c r="CZ39" s="766"/>
      <c r="DA39" s="766"/>
      <c r="DB39" s="766"/>
      <c r="DC39" s="766"/>
      <c r="DD39" s="766"/>
      <c r="DE39" s="766"/>
      <c r="DF39" s="766"/>
      <c r="DG39" s="766"/>
      <c r="DH39" s="766"/>
      <c r="DI39" s="766"/>
      <c r="DJ39" s="766"/>
      <c r="DK39" s="766"/>
      <c r="DL39" s="766"/>
      <c r="DM39" s="766"/>
      <c r="DN39" s="766"/>
      <c r="DO39" s="766"/>
      <c r="DP39" s="766"/>
      <c r="DQ39" s="766"/>
      <c r="DR39" s="766"/>
      <c r="DS39" s="766"/>
      <c r="DT39" s="766"/>
      <c r="DU39" s="766"/>
      <c r="DV39" s="766"/>
      <c r="DW39" s="766"/>
      <c r="DX39" s="766"/>
      <c r="DY39" s="766"/>
      <c r="DZ39" s="766"/>
      <c r="EA39" s="766"/>
      <c r="EB39" s="766"/>
      <c r="EC39" s="766"/>
      <c r="ED39" s="766"/>
      <c r="EE39" s="766"/>
      <c r="EF39" s="766"/>
      <c r="EG39" s="766"/>
      <c r="EH39" s="766"/>
      <c r="EI39" s="766"/>
      <c r="EJ39" s="766"/>
      <c r="EK39" s="766"/>
      <c r="EL39" s="766"/>
      <c r="EM39" s="766"/>
      <c r="EN39" s="766"/>
      <c r="EO39" s="766"/>
      <c r="EP39" s="766"/>
      <c r="EQ39" s="766"/>
      <c r="ER39" s="766"/>
      <c r="ES39" s="766"/>
      <c r="ET39" s="766"/>
      <c r="EU39" s="766"/>
      <c r="EV39" s="766"/>
      <c r="EW39" s="766"/>
      <c r="EX39" s="766"/>
      <c r="EY39" s="766"/>
      <c r="EZ39" s="766"/>
      <c r="FA39" s="766"/>
      <c r="FB39" s="766"/>
      <c r="FC39" s="766"/>
      <c r="FD39" s="766"/>
      <c r="FE39" s="766"/>
      <c r="FF39" s="766"/>
      <c r="FG39" s="766"/>
      <c r="FH39" s="766"/>
      <c r="FI39" s="766"/>
      <c r="FJ39" s="766"/>
      <c r="FK39" s="766"/>
      <c r="FL39" s="766"/>
      <c r="FM39" s="766"/>
      <c r="FN39" s="766"/>
      <c r="FO39" s="766"/>
      <c r="FP39" s="766"/>
      <c r="FQ39" s="766"/>
      <c r="FR39" s="766"/>
      <c r="FS39" s="766"/>
      <c r="FT39" s="766"/>
      <c r="FU39" s="766"/>
      <c r="FV39" s="766"/>
      <c r="FW39" s="766"/>
      <c r="FX39" s="766"/>
      <c r="FY39" s="766"/>
      <c r="FZ39" s="766"/>
      <c r="GA39" s="766"/>
      <c r="GB39" s="766"/>
      <c r="GC39" s="766"/>
      <c r="GD39" s="766"/>
      <c r="GE39" s="766"/>
      <c r="GF39" s="766"/>
      <c r="GG39" s="766"/>
      <c r="GH39" s="766"/>
      <c r="GI39" s="766"/>
      <c r="GJ39" s="766"/>
      <c r="GK39" s="766"/>
      <c r="GL39" s="766"/>
      <c r="GM39" s="766"/>
      <c r="GN39" s="766"/>
      <c r="GO39" s="766"/>
      <c r="GP39" s="766"/>
      <c r="GQ39" s="766"/>
      <c r="GR39" s="766"/>
      <c r="GS39" s="766"/>
      <c r="GT39" s="766"/>
      <c r="GU39" s="766"/>
      <c r="GV39" s="766"/>
      <c r="GW39" s="766"/>
      <c r="GX39" s="766"/>
      <c r="GY39" s="766"/>
      <c r="GZ39" s="766"/>
      <c r="HA39" s="766"/>
      <c r="HB39" s="766"/>
      <c r="HC39" s="766"/>
      <c r="HD39" s="766"/>
      <c r="HE39" s="766"/>
      <c r="HF39" s="766"/>
      <c r="HG39" s="766"/>
      <c r="HH39" s="766"/>
      <c r="HI39" s="766"/>
      <c r="HJ39" s="766"/>
      <c r="HK39" s="766"/>
      <c r="HL39" s="766"/>
      <c r="HM39" s="766"/>
      <c r="HN39" s="766"/>
      <c r="HO39" s="766"/>
      <c r="HP39" s="766"/>
      <c r="HQ39" s="766"/>
      <c r="HR39" s="766"/>
      <c r="HS39" s="766"/>
      <c r="HT39" s="766"/>
      <c r="HU39" s="766"/>
      <c r="HV39" s="766"/>
      <c r="HW39" s="766"/>
      <c r="HX39" s="766"/>
      <c r="HY39" s="766"/>
      <c r="HZ39" s="766"/>
      <c r="IA39" s="766"/>
      <c r="IB39" s="766"/>
      <c r="IC39" s="766"/>
      <c r="ID39" s="766"/>
      <c r="IE39" s="766"/>
      <c r="IF39" s="766"/>
      <c r="IG39" s="766"/>
      <c r="IH39" s="766"/>
      <c r="II39" s="766"/>
      <c r="IJ39" s="766"/>
      <c r="IK39" s="766"/>
      <c r="IL39" s="766"/>
      <c r="IM39" s="766"/>
      <c r="IN39" s="766"/>
      <c r="IO39" s="766"/>
      <c r="IP39" s="766"/>
      <c r="IQ39" s="766"/>
      <c r="IR39" s="766"/>
      <c r="IS39" s="766"/>
      <c r="IT39" s="766"/>
      <c r="IU39" s="766"/>
      <c r="IV39" s="766"/>
    </row>
  </sheetData>
  <mergeCells count="1">
    <mergeCell ref="B39:L39"/>
  </mergeCells>
  <pageMargins left="0.7" right="0.7" top="0.75" bottom="0.75" header="0.3" footer="0.3"/>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Normal="100" zoomScaleSheetLayoutView="100" workbookViewId="0"/>
  </sheetViews>
  <sheetFormatPr defaultRowHeight="12.75"/>
  <cols>
    <col min="1" max="1" width="4.85546875" bestFit="1" customWidth="1"/>
    <col min="2" max="2" width="35.85546875" customWidth="1"/>
    <col min="4" max="4" width="5.28515625" customWidth="1"/>
    <col min="5" max="5" width="7.85546875" customWidth="1"/>
    <col min="6" max="6" width="12.7109375" customWidth="1"/>
    <col min="7" max="7" width="9.140625" hidden="1" customWidth="1"/>
  </cols>
  <sheetData>
    <row r="1" spans="1:6" ht="15">
      <c r="A1" s="622"/>
      <c r="B1" s="623" t="s">
        <v>823</v>
      </c>
      <c r="C1" s="624"/>
      <c r="D1" s="624"/>
      <c r="E1" s="625"/>
      <c r="F1" s="625"/>
    </row>
    <row r="2" spans="1:6" ht="15">
      <c r="A2" s="622"/>
      <c r="B2" s="623" t="s">
        <v>996</v>
      </c>
      <c r="C2" s="624"/>
      <c r="D2" s="624"/>
      <c r="E2" s="625"/>
      <c r="F2" s="625"/>
    </row>
    <row r="3" spans="1:6">
      <c r="A3" s="128"/>
      <c r="B3" s="128"/>
      <c r="C3" s="525"/>
      <c r="D3" s="308"/>
      <c r="E3" s="308"/>
      <c r="F3" s="308"/>
    </row>
    <row r="4" spans="1:6">
      <c r="A4" s="600"/>
      <c r="B4" s="612" t="s">
        <v>824</v>
      </c>
      <c r="C4" s="525"/>
      <c r="D4" s="525"/>
      <c r="E4" s="308"/>
      <c r="F4" s="308">
        <f>'1.6-TK vodi'!F16</f>
        <v>0</v>
      </c>
    </row>
    <row r="5" spans="1:6">
      <c r="A5" s="600"/>
      <c r="B5" s="612" t="s">
        <v>825</v>
      </c>
      <c r="C5" s="946"/>
      <c r="D5" s="1674"/>
      <c r="E5" s="1674"/>
      <c r="F5" s="308">
        <f>'1.6-TK vodi'!F34</f>
        <v>0</v>
      </c>
    </row>
    <row r="6" spans="1:6">
      <c r="A6" s="530"/>
      <c r="B6" s="1675" t="s">
        <v>826</v>
      </c>
      <c r="C6" s="634"/>
      <c r="D6" s="634"/>
      <c r="E6" s="633"/>
      <c r="F6" s="633">
        <f>'1.6-TK vodi'!F45</f>
        <v>0</v>
      </c>
    </row>
    <row r="7" spans="1:6">
      <c r="A7" s="630"/>
      <c r="B7" s="597" t="s">
        <v>719</v>
      </c>
      <c r="C7" s="631"/>
      <c r="D7" s="632"/>
      <c r="E7" s="632"/>
      <c r="F7" s="611">
        <f>SUM(F4:F6)</f>
        <v>0</v>
      </c>
    </row>
    <row r="9" spans="1:6">
      <c r="A9" s="530"/>
      <c r="B9" s="597" t="s">
        <v>788</v>
      </c>
      <c r="C9" s="525"/>
      <c r="D9" s="525"/>
      <c r="E9" s="308"/>
      <c r="F9" s="308"/>
    </row>
    <row r="10" spans="1:6" ht="25.5">
      <c r="A10" s="530"/>
      <c r="B10" s="597" t="s">
        <v>789</v>
      </c>
      <c r="C10" s="525"/>
      <c r="D10" s="525"/>
      <c r="E10" s="308"/>
      <c r="F10" s="308"/>
    </row>
    <row r="11" spans="1:6">
      <c r="A11" s="530"/>
      <c r="B11" s="597"/>
      <c r="C11" s="525"/>
      <c r="D11" s="525"/>
      <c r="E11" s="308"/>
      <c r="F11" s="308"/>
    </row>
    <row r="12" spans="1:6">
      <c r="A12" s="600" t="s">
        <v>790</v>
      </c>
      <c r="B12" s="601" t="s">
        <v>791</v>
      </c>
      <c r="C12" s="525"/>
      <c r="D12" s="525"/>
      <c r="E12" s="308"/>
      <c r="F12" s="308"/>
    </row>
    <row r="13" spans="1:6">
      <c r="A13" s="530"/>
      <c r="B13" s="597"/>
      <c r="C13" s="525"/>
      <c r="D13" s="525"/>
      <c r="E13" s="308"/>
      <c r="F13" s="308"/>
    </row>
    <row r="14" spans="1:6">
      <c r="A14" s="602" t="s">
        <v>792</v>
      </c>
      <c r="B14" s="604" t="s">
        <v>793</v>
      </c>
      <c r="C14" s="605" t="s">
        <v>794</v>
      </c>
      <c r="D14" s="605" t="s">
        <v>795</v>
      </c>
      <c r="E14" s="605" t="s">
        <v>796</v>
      </c>
      <c r="F14" s="605" t="s">
        <v>797</v>
      </c>
    </row>
    <row r="15" spans="1:6">
      <c r="A15" s="606">
        <v>1</v>
      </c>
      <c r="B15" s="607" t="s">
        <v>798</v>
      </c>
      <c r="C15" s="608">
        <v>290</v>
      </c>
      <c r="D15" s="608" t="s">
        <v>799</v>
      </c>
      <c r="E15" s="1277"/>
      <c r="F15" s="210">
        <f>ROUND(C15*E15,2)</f>
        <v>0</v>
      </c>
    </row>
    <row r="16" spans="1:6">
      <c r="A16" s="600"/>
      <c r="B16" s="597" t="s">
        <v>497</v>
      </c>
      <c r="C16" s="610"/>
      <c r="D16" s="610"/>
      <c r="E16" s="611"/>
      <c r="F16" s="611">
        <f>SUM(F15:F15)</f>
        <v>0</v>
      </c>
    </row>
    <row r="17" spans="1:6">
      <c r="A17" s="600"/>
      <c r="B17" s="597"/>
      <c r="C17" s="610"/>
      <c r="D17" s="610"/>
      <c r="E17" s="611"/>
      <c r="F17" s="611"/>
    </row>
    <row r="18" spans="1:6">
      <c r="A18" s="600" t="s">
        <v>556</v>
      </c>
      <c r="B18" s="597" t="s">
        <v>800</v>
      </c>
      <c r="C18" s="525"/>
      <c r="D18" s="397"/>
      <c r="E18" s="397"/>
      <c r="F18" s="397"/>
    </row>
    <row r="19" spans="1:6">
      <c r="A19" s="530"/>
      <c r="B19" s="128"/>
      <c r="C19" s="525"/>
      <c r="D19" s="525"/>
      <c r="E19" s="308"/>
      <c r="F19" s="308"/>
    </row>
    <row r="20" spans="1:6">
      <c r="A20" s="602" t="s">
        <v>792</v>
      </c>
      <c r="B20" s="604" t="s">
        <v>793</v>
      </c>
      <c r="C20" s="605" t="s">
        <v>794</v>
      </c>
      <c r="D20" s="605" t="s">
        <v>795</v>
      </c>
      <c r="E20" s="605" t="s">
        <v>796</v>
      </c>
      <c r="F20" s="605" t="s">
        <v>797</v>
      </c>
    </row>
    <row r="21" spans="1:6" ht="24">
      <c r="A21" s="606">
        <v>1</v>
      </c>
      <c r="B21" s="614" t="s">
        <v>801</v>
      </c>
      <c r="C21" s="608">
        <v>0.34</v>
      </c>
      <c r="D21" s="608" t="s">
        <v>802</v>
      </c>
      <c r="E21" s="1277"/>
      <c r="F21" s="210">
        <f t="shared" ref="F21:F33" si="0">ROUND(C21*E21,2)</f>
        <v>0</v>
      </c>
    </row>
    <row r="22" spans="1:6" ht="36">
      <c r="A22" s="606">
        <v>2</v>
      </c>
      <c r="B22" s="614" t="s">
        <v>803</v>
      </c>
      <c r="C22" s="608">
        <v>0.34</v>
      </c>
      <c r="D22" s="608" t="s">
        <v>802</v>
      </c>
      <c r="E22" s="1277"/>
      <c r="F22" s="210">
        <f t="shared" si="0"/>
        <v>0</v>
      </c>
    </row>
    <row r="23" spans="1:6" ht="89.25">
      <c r="A23" s="606">
        <v>3</v>
      </c>
      <c r="B23" s="599" t="s">
        <v>804</v>
      </c>
      <c r="C23" s="608">
        <v>342</v>
      </c>
      <c r="D23" s="608" t="s">
        <v>799</v>
      </c>
      <c r="E23" s="1277"/>
      <c r="F23" s="210">
        <f t="shared" si="0"/>
        <v>0</v>
      </c>
    </row>
    <row r="24" spans="1:6" ht="63.75">
      <c r="A24" s="606">
        <v>4</v>
      </c>
      <c r="B24" s="615" t="s">
        <v>805</v>
      </c>
      <c r="C24" s="608">
        <v>2.4</v>
      </c>
      <c r="D24" s="616" t="s">
        <v>392</v>
      </c>
      <c r="E24" s="1277"/>
      <c r="F24" s="210">
        <f t="shared" si="0"/>
        <v>0</v>
      </c>
    </row>
    <row r="25" spans="1:6" ht="25.5">
      <c r="A25" s="606">
        <v>5</v>
      </c>
      <c r="B25" s="599" t="s">
        <v>806</v>
      </c>
      <c r="C25" s="608">
        <v>16</v>
      </c>
      <c r="D25" s="608" t="s">
        <v>799</v>
      </c>
      <c r="E25" s="1277"/>
      <c r="F25" s="210">
        <f t="shared" si="0"/>
        <v>0</v>
      </c>
    </row>
    <row r="26" spans="1:6" ht="25.5">
      <c r="A26" s="606">
        <v>6</v>
      </c>
      <c r="B26" s="599" t="s">
        <v>807</v>
      </c>
      <c r="C26" s="608">
        <v>16</v>
      </c>
      <c r="D26" s="608" t="s">
        <v>799</v>
      </c>
      <c r="E26" s="1277"/>
      <c r="F26" s="210">
        <f t="shared" si="0"/>
        <v>0</v>
      </c>
    </row>
    <row r="27" spans="1:6" ht="63.75">
      <c r="A27" s="606">
        <v>7</v>
      </c>
      <c r="B27" s="599" t="s">
        <v>808</v>
      </c>
      <c r="C27" s="608">
        <v>6</v>
      </c>
      <c r="D27" s="608" t="s">
        <v>404</v>
      </c>
      <c r="E27" s="1277"/>
      <c r="F27" s="210">
        <f t="shared" si="0"/>
        <v>0</v>
      </c>
    </row>
    <row r="28" spans="1:6" ht="48" customHeight="1">
      <c r="A28" s="606">
        <v>8</v>
      </c>
      <c r="B28" s="599" t="s">
        <v>809</v>
      </c>
      <c r="C28" s="608">
        <v>1</v>
      </c>
      <c r="D28" s="608" t="s">
        <v>404</v>
      </c>
      <c r="E28" s="1277"/>
      <c r="F28" s="210">
        <f t="shared" si="0"/>
        <v>0</v>
      </c>
    </row>
    <row r="29" spans="1:6" ht="27" customHeight="1">
      <c r="A29" s="606">
        <v>9</v>
      </c>
      <c r="B29" s="599" t="s">
        <v>810</v>
      </c>
      <c r="C29" s="608">
        <v>5</v>
      </c>
      <c r="D29" s="608" t="s">
        <v>404</v>
      </c>
      <c r="E29" s="1277"/>
      <c r="F29" s="210">
        <f t="shared" si="0"/>
        <v>0</v>
      </c>
    </row>
    <row r="30" spans="1:6" ht="33" customHeight="1">
      <c r="A30" s="606">
        <v>10</v>
      </c>
      <c r="B30" s="599" t="s">
        <v>811</v>
      </c>
      <c r="C30" s="608">
        <v>342</v>
      </c>
      <c r="D30" s="608" t="s">
        <v>799</v>
      </c>
      <c r="E30" s="1277"/>
      <c r="F30" s="210">
        <f t="shared" si="0"/>
        <v>0</v>
      </c>
    </row>
    <row r="31" spans="1:6" ht="59.25" customHeight="1">
      <c r="A31" s="606">
        <v>11</v>
      </c>
      <c r="B31" s="599" t="s">
        <v>812</v>
      </c>
      <c r="C31" s="608">
        <v>1</v>
      </c>
      <c r="D31" s="608" t="s">
        <v>404</v>
      </c>
      <c r="E31" s="1277"/>
      <c r="F31" s="210">
        <f t="shared" si="0"/>
        <v>0</v>
      </c>
    </row>
    <row r="32" spans="1:6" ht="38.25">
      <c r="A32" s="606">
        <v>12</v>
      </c>
      <c r="B32" s="617" t="s">
        <v>813</v>
      </c>
      <c r="C32" s="608">
        <v>0.34</v>
      </c>
      <c r="D32" s="608" t="s">
        <v>802</v>
      </c>
      <c r="E32" s="1277"/>
      <c r="F32" s="210">
        <f t="shared" si="0"/>
        <v>0</v>
      </c>
    </row>
    <row r="33" spans="1:6">
      <c r="A33" s="606">
        <v>13</v>
      </c>
      <c r="B33" s="615" t="s">
        <v>814</v>
      </c>
      <c r="C33" s="608">
        <v>1</v>
      </c>
      <c r="D33" s="608" t="s">
        <v>404</v>
      </c>
      <c r="E33" s="1277"/>
      <c r="F33" s="210">
        <f t="shared" si="0"/>
        <v>0</v>
      </c>
    </row>
    <row r="34" spans="1:6">
      <c r="A34" s="530"/>
      <c r="B34" s="598" t="s">
        <v>497</v>
      </c>
      <c r="C34" s="610"/>
      <c r="D34" s="610"/>
      <c r="E34" s="611"/>
      <c r="F34" s="611">
        <f>SUM(F21:F33)</f>
        <v>0</v>
      </c>
    </row>
    <row r="35" spans="1:6">
      <c r="A35" s="530"/>
      <c r="B35" s="598"/>
      <c r="C35" s="610"/>
      <c r="D35" s="610"/>
      <c r="E35" s="611"/>
      <c r="F35" s="611"/>
    </row>
    <row r="36" spans="1:6">
      <c r="A36" s="600" t="s">
        <v>572</v>
      </c>
      <c r="B36" s="597" t="s">
        <v>815</v>
      </c>
      <c r="C36" s="610"/>
      <c r="D36" s="610"/>
      <c r="E36" s="611"/>
      <c r="F36" s="611"/>
    </row>
    <row r="37" spans="1:6">
      <c r="A37" s="600"/>
      <c r="B37" s="597"/>
      <c r="C37" s="610"/>
      <c r="D37" s="610"/>
      <c r="E37" s="611"/>
      <c r="F37" s="611"/>
    </row>
    <row r="38" spans="1:6">
      <c r="A38" s="602" t="s">
        <v>792</v>
      </c>
      <c r="B38" s="604" t="s">
        <v>793</v>
      </c>
      <c r="C38" s="605" t="s">
        <v>794</v>
      </c>
      <c r="D38" s="605" t="s">
        <v>795</v>
      </c>
      <c r="E38" s="605" t="s">
        <v>816</v>
      </c>
      <c r="F38" s="605" t="s">
        <v>797</v>
      </c>
    </row>
    <row r="39" spans="1:6" ht="38.25">
      <c r="A39" s="606">
        <v>1</v>
      </c>
      <c r="B39" s="618" t="s">
        <v>817</v>
      </c>
      <c r="C39" s="608">
        <v>342</v>
      </c>
      <c r="D39" s="608" t="s">
        <v>799</v>
      </c>
      <c r="E39" s="1277"/>
      <c r="F39" s="210">
        <f t="shared" ref="F39:F44" si="1">ROUND(C39*E39,2)</f>
        <v>0</v>
      </c>
    </row>
    <row r="40" spans="1:6" ht="25.5">
      <c r="A40" s="606">
        <v>2</v>
      </c>
      <c r="B40" s="619" t="s">
        <v>818</v>
      </c>
      <c r="C40" s="608">
        <v>3</v>
      </c>
      <c r="D40" s="608" t="s">
        <v>404</v>
      </c>
      <c r="E40" s="1277"/>
      <c r="F40" s="210">
        <f t="shared" si="1"/>
        <v>0</v>
      </c>
    </row>
    <row r="41" spans="1:6" ht="25.5">
      <c r="A41" s="606">
        <v>3</v>
      </c>
      <c r="B41" s="620" t="s">
        <v>819</v>
      </c>
      <c r="C41" s="608">
        <v>12</v>
      </c>
      <c r="D41" s="608" t="s">
        <v>820</v>
      </c>
      <c r="E41" s="1277"/>
      <c r="F41" s="210">
        <f t="shared" si="1"/>
        <v>0</v>
      </c>
    </row>
    <row r="42" spans="1:6" ht="25.5">
      <c r="A42" s="606">
        <v>4</v>
      </c>
      <c r="B42" s="621" t="s">
        <v>821</v>
      </c>
      <c r="C42" s="608">
        <v>12</v>
      </c>
      <c r="D42" s="608" t="s">
        <v>820</v>
      </c>
      <c r="E42" s="1277"/>
      <c r="F42" s="210">
        <f t="shared" si="1"/>
        <v>0</v>
      </c>
    </row>
    <row r="43" spans="1:6" ht="25.5">
      <c r="A43" s="606">
        <v>5</v>
      </c>
      <c r="B43" s="620" t="s">
        <v>822</v>
      </c>
      <c r="C43" s="608">
        <v>6</v>
      </c>
      <c r="D43" s="608" t="s">
        <v>820</v>
      </c>
      <c r="E43" s="1277"/>
      <c r="F43" s="210">
        <f t="shared" si="1"/>
        <v>0</v>
      </c>
    </row>
    <row r="44" spans="1:6">
      <c r="A44" s="606">
        <v>6</v>
      </c>
      <c r="B44" s="617" t="s">
        <v>814</v>
      </c>
      <c r="C44" s="608">
        <v>1</v>
      </c>
      <c r="D44" s="608" t="s">
        <v>404</v>
      </c>
      <c r="E44" s="1277"/>
      <c r="F44" s="210">
        <f t="shared" si="1"/>
        <v>0</v>
      </c>
    </row>
    <row r="45" spans="1:6">
      <c r="A45" s="530"/>
      <c r="B45" s="598" t="s">
        <v>497</v>
      </c>
      <c r="C45" s="610"/>
      <c r="D45" s="610"/>
      <c r="E45" s="611"/>
      <c r="F45" s="611">
        <f>SUM(F39:F44)</f>
        <v>0</v>
      </c>
    </row>
    <row r="46" spans="1:6">
      <c r="A46" s="600"/>
      <c r="B46" s="597"/>
      <c r="C46" s="1676">
        <f>SUM(C15:C44)</f>
        <v>1399.42</v>
      </c>
      <c r="D46" s="610"/>
      <c r="E46" s="611"/>
      <c r="F46" s="611"/>
    </row>
    <row r="47" spans="1:6">
      <c r="A47" s="530"/>
      <c r="B47" s="612"/>
      <c r="C47" s="525"/>
      <c r="D47" s="525"/>
      <c r="E47" s="308"/>
      <c r="F47" s="308"/>
    </row>
  </sheetData>
  <conditionalFormatting sqref="E15">
    <cfRule type="expression" dxfId="132" priority="14" stopIfTrue="1">
      <formula>$J$1=1</formula>
    </cfRule>
  </conditionalFormatting>
  <conditionalFormatting sqref="E21">
    <cfRule type="expression" dxfId="131" priority="13" stopIfTrue="1">
      <formula>$J$1=1</formula>
    </cfRule>
  </conditionalFormatting>
  <conditionalFormatting sqref="E22">
    <cfRule type="expression" dxfId="130" priority="12" stopIfTrue="1">
      <formula>$J$1=1</formula>
    </cfRule>
  </conditionalFormatting>
  <conditionalFormatting sqref="E23">
    <cfRule type="expression" dxfId="129" priority="11" stopIfTrue="1">
      <formula>$J$1=1</formula>
    </cfRule>
  </conditionalFormatting>
  <conditionalFormatting sqref="E24">
    <cfRule type="expression" dxfId="128" priority="10" stopIfTrue="1">
      <formula>$J$1=1</formula>
    </cfRule>
  </conditionalFormatting>
  <conditionalFormatting sqref="E25">
    <cfRule type="expression" dxfId="127" priority="9" stopIfTrue="1">
      <formula>$J$1=1</formula>
    </cfRule>
  </conditionalFormatting>
  <conditionalFormatting sqref="E26">
    <cfRule type="expression" dxfId="126" priority="8" stopIfTrue="1">
      <formula>$J$1=1</formula>
    </cfRule>
  </conditionalFormatting>
  <conditionalFormatting sqref="E27">
    <cfRule type="expression" dxfId="125" priority="7" stopIfTrue="1">
      <formula>$J$1=1</formula>
    </cfRule>
  </conditionalFormatting>
  <conditionalFormatting sqref="E28">
    <cfRule type="expression" dxfId="124" priority="6" stopIfTrue="1">
      <formula>$J$1=1</formula>
    </cfRule>
  </conditionalFormatting>
  <conditionalFormatting sqref="E29">
    <cfRule type="expression" dxfId="123" priority="5" stopIfTrue="1">
      <formula>$J$1=1</formula>
    </cfRule>
  </conditionalFormatting>
  <conditionalFormatting sqref="E30">
    <cfRule type="expression" dxfId="122" priority="4" stopIfTrue="1">
      <formula>$J$1=1</formula>
    </cfRule>
  </conditionalFormatting>
  <conditionalFormatting sqref="E31">
    <cfRule type="expression" dxfId="121" priority="3" stopIfTrue="1">
      <formula>$J$1=1</formula>
    </cfRule>
  </conditionalFormatting>
  <conditionalFormatting sqref="E32:E33">
    <cfRule type="expression" dxfId="120" priority="2" stopIfTrue="1">
      <formula>$J$1=1</formula>
    </cfRule>
  </conditionalFormatting>
  <conditionalFormatting sqref="E39:E44">
    <cfRule type="expression" dxfId="119" priority="1" stopIfTrue="1">
      <formula>$J$1=1</formula>
    </cfRule>
  </conditionalFormatting>
  <pageMargins left="0.70866141732283472" right="0.70866141732283472" top="0.74803149606299213" bottom="0.74803149606299213" header="0.31496062992125984" footer="0.31496062992125984"/>
  <pageSetup paperSize="9" fitToHeight="0" orientation="portrait" r:id="rId1"/>
  <rowBreaks count="2" manualBreakCount="2">
    <brk id="7" max="16383" man="1"/>
    <brk id="3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heetViews>
  <sheetFormatPr defaultRowHeight="12.75"/>
  <cols>
    <col min="1" max="1" width="4.85546875" bestFit="1" customWidth="1"/>
    <col min="2" max="2" width="40.5703125" customWidth="1"/>
    <col min="4" max="4" width="6.42578125" customWidth="1"/>
    <col min="5" max="5" width="10.85546875" customWidth="1"/>
    <col min="6" max="6" width="17.140625" customWidth="1"/>
  </cols>
  <sheetData>
    <row r="1" spans="1:7" ht="14.25">
      <c r="A1" s="622"/>
      <c r="B1" s="750" t="s">
        <v>260</v>
      </c>
      <c r="C1" s="624"/>
      <c r="D1" s="624"/>
      <c r="E1" s="625"/>
      <c r="F1" s="625"/>
      <c r="G1" s="308"/>
    </row>
    <row r="2" spans="1:7" ht="14.25">
      <c r="A2" s="622"/>
      <c r="B2" s="750" t="s">
        <v>996</v>
      </c>
      <c r="C2" s="624"/>
      <c r="D2" s="624"/>
      <c r="E2" s="625"/>
      <c r="F2" s="625"/>
      <c r="G2" s="308"/>
    </row>
    <row r="3" spans="1:7">
      <c r="A3" s="128"/>
      <c r="B3" s="128"/>
      <c r="C3" s="525"/>
      <c r="D3" s="308"/>
      <c r="E3" s="308"/>
      <c r="F3" s="308"/>
      <c r="G3" s="308"/>
    </row>
    <row r="4" spans="1:7">
      <c r="A4" s="600"/>
      <c r="B4" s="612" t="s">
        <v>853</v>
      </c>
      <c r="C4" s="946"/>
      <c r="D4" s="1674"/>
      <c r="E4" s="1674"/>
      <c r="F4" s="308">
        <f>'1.7-CATV'!F23</f>
        <v>0</v>
      </c>
      <c r="G4" s="308"/>
    </row>
    <row r="5" spans="1:7" ht="13.5" thickBot="1">
      <c r="A5" s="630"/>
      <c r="B5" s="751" t="s">
        <v>719</v>
      </c>
      <c r="C5" s="752"/>
      <c r="D5" s="753"/>
      <c r="E5" s="753"/>
      <c r="F5" s="629">
        <f>SUM(F4:F4)</f>
        <v>0</v>
      </c>
      <c r="G5" s="308"/>
    </row>
    <row r="6" spans="1:7" ht="13.5" thickTop="1">
      <c r="A6" s="530"/>
      <c r="B6" s="612"/>
      <c r="C6" s="525"/>
      <c r="D6" s="525"/>
      <c r="E6" s="308"/>
      <c r="F6" s="308"/>
      <c r="G6" s="308"/>
    </row>
    <row r="7" spans="1:7" ht="25.5">
      <c r="A7" s="530"/>
      <c r="B7" s="597" t="s">
        <v>957</v>
      </c>
      <c r="C7" s="525"/>
      <c r="D7" s="525"/>
      <c r="E7" s="308"/>
      <c r="F7" s="308"/>
      <c r="G7" s="308"/>
    </row>
    <row r="8" spans="1:7">
      <c r="A8" s="530"/>
      <c r="B8" s="612"/>
      <c r="C8" s="525"/>
      <c r="D8" s="525"/>
      <c r="E8" s="308"/>
      <c r="F8" s="308"/>
      <c r="G8" s="308"/>
    </row>
    <row r="9" spans="1:7">
      <c r="A9" s="600" t="s">
        <v>790</v>
      </c>
      <c r="B9" s="597" t="s">
        <v>800</v>
      </c>
      <c r="C9" s="525"/>
      <c r="D9" s="397"/>
      <c r="E9" s="397"/>
      <c r="F9" s="397"/>
      <c r="G9" s="308"/>
    </row>
    <row r="10" spans="1:7">
      <c r="A10" s="530"/>
      <c r="B10" s="128"/>
      <c r="C10" s="525"/>
      <c r="D10" s="525"/>
      <c r="E10" s="308"/>
      <c r="F10" s="308"/>
      <c r="G10" s="308"/>
    </row>
    <row r="11" spans="1:7">
      <c r="A11" s="602" t="s">
        <v>792</v>
      </c>
      <c r="B11" s="604" t="s">
        <v>793</v>
      </c>
      <c r="C11" s="605" t="s">
        <v>794</v>
      </c>
      <c r="D11" s="605" t="s">
        <v>795</v>
      </c>
      <c r="E11" s="605" t="s">
        <v>796</v>
      </c>
      <c r="F11" s="605" t="s">
        <v>797</v>
      </c>
      <c r="G11" s="613"/>
    </row>
    <row r="12" spans="1:7">
      <c r="A12" s="606">
        <v>1</v>
      </c>
      <c r="B12" s="614" t="s">
        <v>958</v>
      </c>
      <c r="C12" s="608">
        <v>1.4999999999999999E-2</v>
      </c>
      <c r="D12" s="608" t="s">
        <v>802</v>
      </c>
      <c r="E12" s="1277"/>
      <c r="F12" s="773">
        <f>ROUND(C12*E12,2)</f>
        <v>0</v>
      </c>
      <c r="G12" s="308"/>
    </row>
    <row r="13" spans="1:7" ht="24">
      <c r="A13" s="606">
        <v>2</v>
      </c>
      <c r="B13" s="614" t="s">
        <v>803</v>
      </c>
      <c r="C13" s="608">
        <v>1.4999999999999999E-2</v>
      </c>
      <c r="D13" s="608" t="s">
        <v>802</v>
      </c>
      <c r="E13" s="1277"/>
      <c r="F13" s="773">
        <f t="shared" ref="F13:F22" si="0">ROUND(C13*E13,2)</f>
        <v>0</v>
      </c>
      <c r="G13" s="308"/>
    </row>
    <row r="14" spans="1:7" ht="76.5">
      <c r="A14" s="606">
        <v>3</v>
      </c>
      <c r="B14" s="599" t="s">
        <v>959</v>
      </c>
      <c r="C14" s="608">
        <v>14.4</v>
      </c>
      <c r="D14" s="608" t="s">
        <v>799</v>
      </c>
      <c r="E14" s="1277"/>
      <c r="F14" s="773">
        <f t="shared" si="0"/>
        <v>0</v>
      </c>
      <c r="G14" s="308"/>
    </row>
    <row r="15" spans="1:7" ht="51">
      <c r="A15" s="606">
        <v>4</v>
      </c>
      <c r="B15" s="749" t="s">
        <v>960</v>
      </c>
      <c r="C15" s="608">
        <v>1</v>
      </c>
      <c r="D15" s="608" t="s">
        <v>404</v>
      </c>
      <c r="E15" s="1277"/>
      <c r="F15" s="773">
        <f t="shared" si="0"/>
        <v>0</v>
      </c>
      <c r="G15" s="308"/>
    </row>
    <row r="16" spans="1:7" ht="25.5">
      <c r="A16" s="606">
        <v>5</v>
      </c>
      <c r="B16" s="599" t="s">
        <v>806</v>
      </c>
      <c r="C16" s="608">
        <v>10</v>
      </c>
      <c r="D16" s="608" t="s">
        <v>799</v>
      </c>
      <c r="E16" s="1277"/>
      <c r="F16" s="773">
        <f t="shared" si="0"/>
        <v>0</v>
      </c>
      <c r="G16" s="308"/>
    </row>
    <row r="17" spans="1:7" ht="25.5">
      <c r="A17" s="606">
        <v>6</v>
      </c>
      <c r="B17" s="599" t="s">
        <v>961</v>
      </c>
      <c r="C17" s="608">
        <v>1</v>
      </c>
      <c r="D17" s="608" t="s">
        <v>404</v>
      </c>
      <c r="E17" s="1277"/>
      <c r="F17" s="773">
        <f t="shared" si="0"/>
        <v>0</v>
      </c>
      <c r="G17" s="308"/>
    </row>
    <row r="18" spans="1:7" ht="38.25">
      <c r="A18" s="606">
        <v>7</v>
      </c>
      <c r="B18" s="599" t="s">
        <v>809</v>
      </c>
      <c r="C18" s="608">
        <v>1</v>
      </c>
      <c r="D18" s="608" t="s">
        <v>669</v>
      </c>
      <c r="E18" s="1277"/>
      <c r="F18" s="773">
        <f t="shared" si="0"/>
        <v>0</v>
      </c>
      <c r="G18" s="308"/>
    </row>
    <row r="19" spans="1:7" ht="25.5">
      <c r="A19" s="606">
        <v>8</v>
      </c>
      <c r="B19" s="599" t="s">
        <v>962</v>
      </c>
      <c r="C19" s="608">
        <v>14.4</v>
      </c>
      <c r="D19" s="608" t="s">
        <v>799</v>
      </c>
      <c r="E19" s="1277"/>
      <c r="F19" s="773">
        <f t="shared" si="0"/>
        <v>0</v>
      </c>
      <c r="G19" s="308"/>
    </row>
    <row r="20" spans="1:7" ht="51">
      <c r="A20" s="606">
        <v>9</v>
      </c>
      <c r="B20" s="599" t="s">
        <v>963</v>
      </c>
      <c r="C20" s="608">
        <v>1</v>
      </c>
      <c r="D20" s="608" t="s">
        <v>404</v>
      </c>
      <c r="E20" s="1277"/>
      <c r="F20" s="773">
        <f t="shared" si="0"/>
        <v>0</v>
      </c>
      <c r="G20" s="526"/>
    </row>
    <row r="21" spans="1:7" ht="38.25">
      <c r="A21" s="606">
        <v>10</v>
      </c>
      <c r="B21" s="615" t="s">
        <v>964</v>
      </c>
      <c r="C21" s="608">
        <v>1.4999999999999999E-2</v>
      </c>
      <c r="D21" s="608" t="s">
        <v>802</v>
      </c>
      <c r="E21" s="1277"/>
      <c r="F21" s="773">
        <f t="shared" si="0"/>
        <v>0</v>
      </c>
      <c r="G21" s="526"/>
    </row>
    <row r="22" spans="1:7">
      <c r="A22" s="606">
        <v>11</v>
      </c>
      <c r="B22" s="615" t="s">
        <v>814</v>
      </c>
      <c r="C22" s="608">
        <v>1</v>
      </c>
      <c r="D22" s="608" t="s">
        <v>404</v>
      </c>
      <c r="E22" s="1277"/>
      <c r="F22" s="773">
        <f t="shared" si="0"/>
        <v>0</v>
      </c>
      <c r="G22" s="526"/>
    </row>
    <row r="23" spans="1:7">
      <c r="A23" s="530"/>
      <c r="B23" s="598" t="s">
        <v>497</v>
      </c>
      <c r="C23" s="610"/>
      <c r="D23" s="610"/>
      <c r="E23" s="611"/>
      <c r="F23" s="611">
        <f>SUM(F12:F22)</f>
        <v>0</v>
      </c>
      <c r="G23" s="611"/>
    </row>
    <row r="24" spans="1:7">
      <c r="A24" s="530"/>
      <c r="B24" s="598"/>
      <c r="C24" s="1676">
        <f>SUM(C12:C22)</f>
        <v>43.844999999999999</v>
      </c>
      <c r="D24" s="610"/>
      <c r="E24" s="611"/>
      <c r="F24" s="611"/>
      <c r="G24" s="611"/>
    </row>
    <row r="25" spans="1:7">
      <c r="A25" s="530"/>
      <c r="B25" s="612"/>
      <c r="C25" s="525"/>
      <c r="D25" s="525"/>
      <c r="E25" s="308"/>
      <c r="F25" s="308"/>
      <c r="G25" s="308"/>
    </row>
    <row r="26" spans="1:7">
      <c r="A26" s="530"/>
      <c r="B26" s="612"/>
      <c r="C26" s="525"/>
      <c r="D26" s="525"/>
      <c r="E26" s="308"/>
      <c r="F26" s="308"/>
      <c r="G26" s="308"/>
    </row>
    <row r="27" spans="1:7">
      <c r="A27" s="530"/>
      <c r="B27" s="612"/>
      <c r="C27" s="525"/>
      <c r="D27" s="525"/>
      <c r="E27" s="308"/>
      <c r="F27" s="308"/>
      <c r="G27" s="308"/>
    </row>
  </sheetData>
  <conditionalFormatting sqref="F12">
    <cfRule type="expression" dxfId="118" priority="3" stopIfTrue="1">
      <formula>#REF!=1</formula>
    </cfRule>
  </conditionalFormatting>
  <conditionalFormatting sqref="F13:F22">
    <cfRule type="expression" dxfId="117" priority="2" stopIfTrue="1">
      <formula>#REF!=1</formula>
    </cfRule>
  </conditionalFormatting>
  <conditionalFormatting sqref="E12:E22">
    <cfRule type="expression" dxfId="116" priority="1" stopIfTrue="1">
      <formula>$J$1=1</formula>
    </cfRule>
  </conditionalFormatting>
  <pageMargins left="0.7" right="0.7" top="0.75" bottom="0.75" header="0.3" footer="0.3"/>
  <pageSetup paperSize="9" scale="99" orientation="portrait" r:id="rId1"/>
  <rowBreaks count="1" manualBreakCount="1">
    <brk id="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5"/>
  <sheetViews>
    <sheetView view="pageBreakPreview" zoomScaleNormal="100" workbookViewId="0"/>
  </sheetViews>
  <sheetFormatPr defaultRowHeight="12.75"/>
  <cols>
    <col min="1" max="1" width="6.42578125" bestFit="1" customWidth="1"/>
    <col min="6" max="6" width="14" customWidth="1"/>
    <col min="7" max="7" width="18.140625" style="36" customWidth="1"/>
    <col min="9" max="9" width="12.7109375" bestFit="1" customWidth="1"/>
  </cols>
  <sheetData>
    <row r="1" spans="1:9" s="31" customFormat="1">
      <c r="A1" s="135"/>
      <c r="C1" s="136"/>
      <c r="D1" s="137"/>
      <c r="F1" s="38"/>
      <c r="G1" s="138"/>
      <c r="H1" s="41"/>
      <c r="I1" s="41"/>
    </row>
    <row r="2" spans="1:9">
      <c r="A2" s="135"/>
      <c r="B2" s="139" t="s">
        <v>119</v>
      </c>
      <c r="C2" s="136"/>
      <c r="D2" s="137"/>
      <c r="E2" s="31"/>
      <c r="F2" s="38"/>
      <c r="G2" s="138"/>
      <c r="H2" s="1"/>
      <c r="I2" s="1"/>
    </row>
    <row r="3" spans="1:9">
      <c r="A3" s="135"/>
      <c r="B3" s="139" t="s">
        <v>995</v>
      </c>
      <c r="C3" s="136"/>
      <c r="D3" s="137"/>
      <c r="E3" s="31"/>
      <c r="F3" s="38"/>
      <c r="G3" s="138"/>
      <c r="H3" s="1"/>
      <c r="I3" s="1"/>
    </row>
    <row r="4" spans="1:9">
      <c r="A4" s="135"/>
      <c r="B4" s="31"/>
      <c r="C4" s="136"/>
      <c r="D4" s="137"/>
      <c r="E4" s="31"/>
      <c r="F4" s="38"/>
      <c r="G4" s="138"/>
      <c r="H4" s="1"/>
      <c r="I4" s="1"/>
    </row>
    <row r="5" spans="1:9">
      <c r="A5" s="140" t="s">
        <v>20</v>
      </c>
      <c r="B5" s="141"/>
      <c r="C5" s="142" t="s">
        <v>2</v>
      </c>
      <c r="D5" s="143"/>
      <c r="E5" s="144"/>
      <c r="F5" s="145"/>
      <c r="G5" s="146" t="s">
        <v>144</v>
      </c>
      <c r="H5" s="1"/>
      <c r="I5" s="1"/>
    </row>
    <row r="6" spans="1:9" s="153" customFormat="1">
      <c r="A6" s="249"/>
      <c r="B6" s="147"/>
      <c r="C6" s="148"/>
      <c r="D6" s="149"/>
      <c r="E6" s="150"/>
      <c r="F6" s="151"/>
      <c r="G6" s="250"/>
      <c r="H6" s="152"/>
      <c r="I6" s="152"/>
    </row>
    <row r="7" spans="1:9" s="133" customFormat="1">
      <c r="A7" s="154"/>
      <c r="B7" s="155" t="s">
        <v>120</v>
      </c>
      <c r="C7" s="156"/>
      <c r="D7" s="33"/>
      <c r="E7" s="157"/>
      <c r="F7" s="158"/>
      <c r="G7" s="251"/>
      <c r="H7" s="41"/>
      <c r="I7" s="41"/>
    </row>
    <row r="8" spans="1:9" s="31" customFormat="1">
      <c r="A8" s="159"/>
      <c r="B8" s="58"/>
      <c r="C8" s="30"/>
      <c r="D8" s="30"/>
      <c r="F8" s="38"/>
      <c r="G8" s="160"/>
      <c r="H8" s="41"/>
      <c r="I8" s="41"/>
    </row>
    <row r="9" spans="1:9" s="31" customFormat="1">
      <c r="A9" s="161" t="s">
        <v>21</v>
      </c>
      <c r="B9" s="57"/>
      <c r="C9" s="33" t="s">
        <v>324</v>
      </c>
      <c r="D9" s="33"/>
      <c r="E9" s="32"/>
      <c r="F9" s="39"/>
      <c r="G9" s="290">
        <f>'2.1-cesta'!G16</f>
        <v>0</v>
      </c>
      <c r="H9" s="41"/>
      <c r="I9" s="41"/>
    </row>
    <row r="10" spans="1:9" s="31" customFormat="1">
      <c r="A10" s="161" t="s">
        <v>11</v>
      </c>
      <c r="B10" s="57"/>
      <c r="C10" s="33" t="s">
        <v>256</v>
      </c>
      <c r="D10" s="33"/>
      <c r="E10" s="32"/>
      <c r="F10" s="39"/>
      <c r="G10" s="290">
        <f>'2.2-koles'!G14</f>
        <v>0</v>
      </c>
      <c r="H10" s="41"/>
      <c r="I10" s="41"/>
    </row>
    <row r="11" spans="1:9" s="31" customFormat="1">
      <c r="A11" s="162"/>
      <c r="B11" s="58"/>
      <c r="C11" s="30"/>
      <c r="D11" s="30"/>
      <c r="F11" s="38"/>
      <c r="G11" s="254"/>
      <c r="H11" s="41"/>
      <c r="I11" s="41"/>
    </row>
    <row r="12" spans="1:9" s="150" customFormat="1" ht="13.5" thickBot="1">
      <c r="A12" s="255"/>
      <c r="B12" s="163" t="s">
        <v>121</v>
      </c>
      <c r="C12" s="164"/>
      <c r="D12" s="164"/>
      <c r="E12" s="165"/>
      <c r="F12" s="166"/>
      <c r="G12" s="256">
        <f>SUM(G9:G10)</f>
        <v>0</v>
      </c>
      <c r="H12" s="167"/>
      <c r="I12" s="167"/>
    </row>
    <row r="13" spans="1:9" s="153" customFormat="1" ht="13.5" thickTop="1">
      <c r="A13" s="257"/>
      <c r="B13" s="168"/>
      <c r="C13" s="169"/>
      <c r="D13" s="169"/>
      <c r="E13" s="150"/>
      <c r="F13" s="151"/>
      <c r="G13" s="258"/>
      <c r="H13" s="152"/>
      <c r="I13" s="152"/>
    </row>
    <row r="14" spans="1:9" ht="16.5" thickBot="1">
      <c r="A14" s="794"/>
      <c r="B14" s="795" t="s">
        <v>124</v>
      </c>
      <c r="C14" s="796"/>
      <c r="D14" s="797"/>
      <c r="E14" s="797"/>
      <c r="F14" s="798"/>
      <c r="G14" s="799">
        <f>G12</f>
        <v>0</v>
      </c>
      <c r="H14" s="1"/>
      <c r="I14" s="1"/>
    </row>
    <row r="15" spans="1:9" ht="13.5" thickTop="1">
      <c r="F15" s="1628">
        <f>'2.1-cesta'!D175+'2.2-koles'!D76</f>
        <v>135729.37699999998</v>
      </c>
    </row>
  </sheetData>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2
&amp;A</oddHeader>
    <oddFooter>&amp;C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5"/>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9.140625" style="978" bestFit="1" customWidth="1"/>
    <col min="5" max="5" width="5.5703125" style="992" customWidth="1"/>
    <col min="6" max="6" width="11.140625" style="993" bestFit="1" customWidth="1"/>
    <col min="7" max="7" width="16.7109375" style="978"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1008</v>
      </c>
      <c r="C1" s="1"/>
      <c r="D1" s="978"/>
      <c r="E1" s="978"/>
      <c r="F1" s="793"/>
      <c r="G1" s="793"/>
      <c r="H1" s="1"/>
      <c r="I1" s="1"/>
    </row>
    <row r="2" spans="1:9" customFormat="1" ht="15.75">
      <c r="A2" s="1"/>
      <c r="B2" s="29" t="s">
        <v>995</v>
      </c>
      <c r="C2" s="1"/>
      <c r="D2" s="978"/>
      <c r="E2" s="978"/>
      <c r="F2" s="793"/>
      <c r="G2" s="793"/>
      <c r="H2" s="1"/>
      <c r="I2" s="1"/>
    </row>
    <row r="3" spans="1:9" customFormat="1" ht="13.5" thickBot="1">
      <c r="A3" s="1"/>
      <c r="B3" s="1"/>
      <c r="C3" s="1"/>
      <c r="D3" s="978"/>
      <c r="E3" s="978"/>
      <c r="F3" s="793"/>
      <c r="G3" s="793"/>
      <c r="H3" s="1"/>
      <c r="I3" s="1"/>
    </row>
    <row r="4" spans="1:9" customFormat="1">
      <c r="A4" s="68" t="s">
        <v>20</v>
      </c>
      <c r="B4" s="72"/>
      <c r="C4" s="69" t="s">
        <v>2</v>
      </c>
      <c r="D4" s="979"/>
      <c r="E4" s="980"/>
      <c r="F4" s="980"/>
      <c r="G4" s="981" t="s">
        <v>133</v>
      </c>
      <c r="H4" s="1"/>
      <c r="I4" s="1"/>
    </row>
    <row r="5" spans="1:9" customFormat="1">
      <c r="A5" s="61"/>
      <c r="B5" s="58"/>
      <c r="C5" s="30"/>
      <c r="D5" s="982"/>
      <c r="E5" s="983"/>
      <c r="F5" s="983"/>
      <c r="G5" s="984"/>
      <c r="H5" s="1"/>
      <c r="I5" s="1"/>
    </row>
    <row r="6" spans="1:9" customFormat="1">
      <c r="A6" s="62" t="s">
        <v>21</v>
      </c>
      <c r="B6" s="57"/>
      <c r="C6" s="33" t="s">
        <v>4</v>
      </c>
      <c r="D6" s="985"/>
      <c r="E6" s="986"/>
      <c r="F6" s="986"/>
      <c r="G6" s="987">
        <f>'2.1-cesta'!G46</f>
        <v>0</v>
      </c>
      <c r="H6" s="1"/>
      <c r="I6" s="1"/>
    </row>
    <row r="7" spans="1:9" customFormat="1">
      <c r="A7" s="64"/>
      <c r="B7" s="58"/>
      <c r="C7" s="30"/>
      <c r="D7" s="982"/>
      <c r="E7" s="983"/>
      <c r="F7" s="983"/>
      <c r="G7" s="984"/>
      <c r="H7" s="1"/>
      <c r="I7" s="1"/>
    </row>
    <row r="8" spans="1:9" customFormat="1">
      <c r="A8" s="62" t="s">
        <v>11</v>
      </c>
      <c r="B8" s="57"/>
      <c r="C8" s="33" t="s">
        <v>12</v>
      </c>
      <c r="D8" s="985"/>
      <c r="E8" s="986"/>
      <c r="F8" s="986"/>
      <c r="G8" s="988">
        <f>'2.1-cesta'!G81</f>
        <v>0</v>
      </c>
      <c r="H8" s="1"/>
      <c r="I8" s="1"/>
    </row>
    <row r="9" spans="1:9" customFormat="1">
      <c r="A9" s="64"/>
      <c r="B9" s="58"/>
      <c r="C9" s="30"/>
      <c r="D9" s="982"/>
      <c r="E9" s="983"/>
      <c r="F9" s="983"/>
      <c r="G9" s="984"/>
      <c r="H9" s="1"/>
      <c r="I9" s="1"/>
    </row>
    <row r="10" spans="1:9" customFormat="1">
      <c r="A10" s="62" t="s">
        <v>14</v>
      </c>
      <c r="B10" s="57"/>
      <c r="C10" s="33" t="s">
        <v>23</v>
      </c>
      <c r="D10" s="985"/>
      <c r="E10" s="986"/>
      <c r="F10" s="986"/>
      <c r="G10" s="988">
        <f>'2.1-cesta'!G100</f>
        <v>0</v>
      </c>
      <c r="H10" s="1"/>
      <c r="I10" s="1"/>
    </row>
    <row r="11" spans="1:9" customFormat="1">
      <c r="A11" s="64"/>
      <c r="B11" s="58"/>
      <c r="C11" s="30"/>
      <c r="D11" s="982"/>
      <c r="E11" s="983"/>
      <c r="F11" s="983"/>
      <c r="G11" s="984"/>
      <c r="H11" s="1"/>
      <c r="I11" s="1"/>
    </row>
    <row r="12" spans="1:9" customFormat="1">
      <c r="A12" s="62" t="s">
        <v>15</v>
      </c>
      <c r="B12" s="57"/>
      <c r="C12" s="33" t="s">
        <v>16</v>
      </c>
      <c r="D12" s="985"/>
      <c r="E12" s="986"/>
      <c r="F12" s="986"/>
      <c r="G12" s="988">
        <f>'2.1-cesta'!G113</f>
        <v>0</v>
      </c>
      <c r="H12" s="1"/>
      <c r="I12" s="1"/>
    </row>
    <row r="13" spans="1:9" customFormat="1">
      <c r="A13" s="64"/>
      <c r="B13" s="58"/>
      <c r="C13" s="30"/>
      <c r="D13" s="982"/>
      <c r="E13" s="983"/>
      <c r="F13" s="983"/>
      <c r="G13" s="984"/>
      <c r="H13" s="1"/>
      <c r="I13" s="1"/>
    </row>
    <row r="14" spans="1:9" s="31" customFormat="1">
      <c r="A14" s="62" t="s">
        <v>28</v>
      </c>
      <c r="B14" s="57"/>
      <c r="C14" s="33" t="s">
        <v>29</v>
      </c>
      <c r="D14" s="985"/>
      <c r="E14" s="986"/>
      <c r="F14" s="986"/>
      <c r="G14" s="988">
        <f>'2.1-cesta'!G174</f>
        <v>0</v>
      </c>
      <c r="H14" s="41"/>
      <c r="I14" s="41"/>
    </row>
    <row r="15" spans="1:9" customFormat="1" ht="13.5" thickBot="1">
      <c r="A15" s="64"/>
      <c r="B15" s="58"/>
      <c r="C15" s="30"/>
      <c r="D15" s="982"/>
      <c r="E15" s="983"/>
      <c r="F15" s="983"/>
      <c r="G15" s="984"/>
      <c r="H15" s="1"/>
      <c r="I15" s="1"/>
    </row>
    <row r="16" spans="1:9" customFormat="1" ht="13.5" thickBot="1">
      <c r="A16" s="34"/>
      <c r="B16" s="59" t="s">
        <v>22</v>
      </c>
      <c r="C16" s="35"/>
      <c r="D16" s="989"/>
      <c r="E16" s="989"/>
      <c r="F16" s="990"/>
      <c r="G16" s="991">
        <f>SUM(G6:G15)</f>
        <v>0</v>
      </c>
      <c r="H16" s="1"/>
      <c r="I16" s="1"/>
    </row>
    <row r="17" spans="1:56" customFormat="1">
      <c r="A17" s="3"/>
      <c r="B17" s="1"/>
      <c r="C17" s="2"/>
      <c r="D17" s="978"/>
      <c r="E17" s="992"/>
      <c r="F17" s="793"/>
      <c r="G17" s="978"/>
      <c r="H17" s="1"/>
      <c r="I17" s="1"/>
    </row>
    <row r="18" spans="1:56" ht="13.5" thickBot="1"/>
    <row r="19" spans="1:56" s="157" customFormat="1" ht="26.25" thickTop="1">
      <c r="A19" s="867" t="s">
        <v>0</v>
      </c>
      <c r="B19" s="868" t="s">
        <v>1</v>
      </c>
      <c r="C19" s="818" t="s">
        <v>2</v>
      </c>
      <c r="D19" s="869" t="s">
        <v>129</v>
      </c>
      <c r="E19" s="819" t="s">
        <v>3</v>
      </c>
      <c r="F19" s="869" t="s">
        <v>1000</v>
      </c>
      <c r="G19" s="820" t="s">
        <v>133</v>
      </c>
      <c r="H19" s="41"/>
      <c r="I19" s="316"/>
      <c r="J19" s="133"/>
      <c r="K19" s="317"/>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c r="A20" s="4"/>
      <c r="B20" s="5"/>
      <c r="C20" s="47"/>
      <c r="D20" s="994"/>
      <c r="E20" s="995"/>
      <c r="F20" s="996"/>
      <c r="G20" s="997"/>
      <c r="K20" s="125"/>
    </row>
    <row r="21" spans="1:56" ht="15.75">
      <c r="A21" s="6"/>
      <c r="B21" s="7">
        <v>1</v>
      </c>
      <c r="C21" s="48" t="s">
        <v>4</v>
      </c>
      <c r="D21" s="998"/>
      <c r="E21" s="999"/>
      <c r="F21" s="996"/>
      <c r="G21" s="1000"/>
      <c r="K21" s="125"/>
    </row>
    <row r="22" spans="1:56" ht="15.75">
      <c r="A22" s="8"/>
      <c r="B22" s="9"/>
      <c r="C22" s="49"/>
      <c r="D22" s="1001"/>
      <c r="E22" s="1002"/>
      <c r="F22" s="1003"/>
      <c r="G22" s="1004"/>
      <c r="K22" s="125"/>
    </row>
    <row r="23" spans="1:56">
      <c r="A23" s="6"/>
      <c r="B23" s="10"/>
      <c r="C23" s="50"/>
      <c r="D23" s="998"/>
      <c r="E23" s="999"/>
      <c r="F23" s="1005"/>
      <c r="G23" s="1000"/>
      <c r="K23" s="125"/>
    </row>
    <row r="24" spans="1:56" ht="38.25">
      <c r="A24" s="11">
        <v>1</v>
      </c>
      <c r="B24" s="12" t="s">
        <v>196</v>
      </c>
      <c r="C24" s="51" t="s">
        <v>199</v>
      </c>
      <c r="D24" s="1001">
        <v>1.36</v>
      </c>
      <c r="E24" s="1006" t="s">
        <v>62</v>
      </c>
      <c r="F24" s="1629"/>
      <c r="G24" s="1004">
        <f>ROUND(D24*F24,2)</f>
        <v>0</v>
      </c>
      <c r="I24" s="121"/>
      <c r="K24" s="124"/>
    </row>
    <row r="25" spans="1:56">
      <c r="A25" s="13"/>
      <c r="B25" s="14"/>
      <c r="C25" s="52"/>
      <c r="D25" s="998"/>
      <c r="E25" s="1007"/>
      <c r="F25" s="1008"/>
      <c r="G25" s="1000"/>
      <c r="I25" s="121"/>
      <c r="K25" s="125"/>
    </row>
    <row r="26" spans="1:56" ht="38.25">
      <c r="A26" s="11">
        <v>2</v>
      </c>
      <c r="B26" s="177" t="s">
        <v>198</v>
      </c>
      <c r="C26" s="51" t="s">
        <v>197</v>
      </c>
      <c r="D26" s="1001">
        <v>74</v>
      </c>
      <c r="E26" s="1006" t="s">
        <v>6</v>
      </c>
      <c r="F26" s="1629"/>
      <c r="G26" s="1004">
        <f>ROUND(D26*F26,2)</f>
        <v>0</v>
      </c>
      <c r="I26" s="121"/>
      <c r="K26" s="126"/>
    </row>
    <row r="27" spans="1:56">
      <c r="A27" s="13"/>
      <c r="B27" s="14"/>
      <c r="C27" s="52"/>
      <c r="D27" s="998"/>
      <c r="E27" s="1007"/>
      <c r="F27" s="1008"/>
      <c r="G27" s="1000"/>
      <c r="I27" s="121"/>
      <c r="K27" s="125"/>
    </row>
    <row r="28" spans="1:56" ht="38.25">
      <c r="A28" s="11">
        <v>3</v>
      </c>
      <c r="B28" s="177" t="s">
        <v>100</v>
      </c>
      <c r="C28" s="297" t="s">
        <v>146</v>
      </c>
      <c r="D28" s="1001">
        <v>50</v>
      </c>
      <c r="E28" s="1009" t="s">
        <v>5</v>
      </c>
      <c r="F28" s="1629"/>
      <c r="G28" s="1004">
        <f>ROUND(D28*F28,2)</f>
        <v>0</v>
      </c>
      <c r="I28" s="121"/>
      <c r="K28" s="126"/>
    </row>
    <row r="29" spans="1:56">
      <c r="A29" s="6"/>
      <c r="B29" s="14"/>
      <c r="C29" s="52"/>
      <c r="D29" s="998"/>
      <c r="E29" s="1007"/>
      <c r="F29" s="996"/>
      <c r="G29" s="1000"/>
      <c r="K29" s="125"/>
    </row>
    <row r="30" spans="1:56" ht="25.5">
      <c r="A30" s="11">
        <v>4</v>
      </c>
      <c r="B30" s="12" t="s">
        <v>9</v>
      </c>
      <c r="C30" s="51" t="s">
        <v>68</v>
      </c>
      <c r="D30" s="1001">
        <v>11</v>
      </c>
      <c r="E30" s="1006" t="s">
        <v>6</v>
      </c>
      <c r="F30" s="1629"/>
      <c r="G30" s="1004">
        <f>ROUND(D30*F30,2)</f>
        <v>0</v>
      </c>
      <c r="I30" s="121"/>
      <c r="K30" s="126"/>
    </row>
    <row r="31" spans="1:56">
      <c r="A31" s="13"/>
      <c r="B31" s="14"/>
      <c r="C31" s="52"/>
      <c r="D31" s="998"/>
      <c r="E31" s="1007"/>
      <c r="F31" s="1008"/>
      <c r="G31" s="1000"/>
      <c r="I31" s="121"/>
      <c r="K31" s="125"/>
    </row>
    <row r="32" spans="1:56" ht="25.5">
      <c r="A32" s="11">
        <v>5</v>
      </c>
      <c r="B32" s="12" t="s">
        <v>34</v>
      </c>
      <c r="C32" s="51" t="s">
        <v>69</v>
      </c>
      <c r="D32" s="1001">
        <v>7</v>
      </c>
      <c r="E32" s="1006" t="s">
        <v>6</v>
      </c>
      <c r="F32" s="1629"/>
      <c r="G32" s="1004">
        <f>ROUND(D32*F32,2)</f>
        <v>0</v>
      </c>
      <c r="I32" s="121"/>
      <c r="K32" s="126"/>
    </row>
    <row r="33" spans="1:56">
      <c r="A33" s="13"/>
      <c r="B33" s="14"/>
      <c r="C33" s="52"/>
      <c r="D33" s="998"/>
      <c r="E33" s="1007"/>
      <c r="F33" s="1008"/>
      <c r="G33" s="1000"/>
      <c r="I33" s="121"/>
      <c r="K33" s="125"/>
    </row>
    <row r="34" spans="1:56">
      <c r="A34" s="11">
        <v>6</v>
      </c>
      <c r="B34" s="12" t="s">
        <v>71</v>
      </c>
      <c r="C34" s="323" t="s">
        <v>179</v>
      </c>
      <c r="D34" s="1001">
        <v>200</v>
      </c>
      <c r="E34" s="1006" t="s">
        <v>5</v>
      </c>
      <c r="F34" s="1629"/>
      <c r="G34" s="1004">
        <f>ROUND(D34*F34,2)</f>
        <v>0</v>
      </c>
      <c r="I34" s="121"/>
      <c r="K34" s="126"/>
    </row>
    <row r="35" spans="1:56">
      <c r="A35" s="6"/>
      <c r="B35" s="14"/>
      <c r="C35" s="52"/>
      <c r="D35" s="998"/>
      <c r="E35" s="1007"/>
      <c r="F35" s="1008"/>
      <c r="G35" s="1000"/>
      <c r="I35" s="121"/>
      <c r="K35" s="125"/>
    </row>
    <row r="36" spans="1:56">
      <c r="A36" s="11">
        <v>7</v>
      </c>
      <c r="B36" s="12" t="s">
        <v>71</v>
      </c>
      <c r="C36" s="323" t="s">
        <v>70</v>
      </c>
      <c r="D36" s="1001">
        <v>104</v>
      </c>
      <c r="E36" s="1006" t="s">
        <v>6</v>
      </c>
      <c r="F36" s="1629"/>
      <c r="G36" s="1004">
        <f>ROUND(D36*F36,2)</f>
        <v>0</v>
      </c>
      <c r="I36" s="121"/>
      <c r="K36" s="126"/>
    </row>
    <row r="37" spans="1:56">
      <c r="A37" s="13"/>
      <c r="B37" s="14"/>
      <c r="C37" s="52"/>
      <c r="D37" s="998"/>
      <c r="E37" s="1007"/>
      <c r="F37" s="1008"/>
      <c r="G37" s="1000"/>
      <c r="K37" s="125"/>
    </row>
    <row r="38" spans="1:56" ht="25.5">
      <c r="A38" s="11">
        <v>8</v>
      </c>
      <c r="B38" s="12" t="s">
        <v>35</v>
      </c>
      <c r="C38" s="51" t="s">
        <v>72</v>
      </c>
      <c r="D38" s="1001">
        <v>7475</v>
      </c>
      <c r="E38" s="1006" t="s">
        <v>30</v>
      </c>
      <c r="F38" s="1629"/>
      <c r="G38" s="1004">
        <f>ROUND(D38*F38,2)</f>
        <v>0</v>
      </c>
      <c r="I38" s="121"/>
      <c r="K38" s="126"/>
    </row>
    <row r="39" spans="1:56">
      <c r="A39" s="13"/>
      <c r="B39" s="14"/>
      <c r="C39" s="52"/>
      <c r="D39" s="998"/>
      <c r="E39" s="1007"/>
      <c r="F39" s="1008"/>
      <c r="G39" s="1000"/>
      <c r="K39" s="125"/>
    </row>
    <row r="40" spans="1:56" ht="25.5">
      <c r="A40" s="11">
        <v>9</v>
      </c>
      <c r="B40" s="12" t="s">
        <v>126</v>
      </c>
      <c r="C40" s="51" t="s">
        <v>125</v>
      </c>
      <c r="D40" s="1001">
        <v>90</v>
      </c>
      <c r="E40" s="1006" t="s">
        <v>30</v>
      </c>
      <c r="F40" s="1629"/>
      <c r="G40" s="1004">
        <f>ROUND(D40*F40,2)</f>
        <v>0</v>
      </c>
      <c r="I40" s="121"/>
      <c r="K40" s="126"/>
    </row>
    <row r="41" spans="1:56">
      <c r="A41" s="6"/>
      <c r="B41" s="14"/>
      <c r="C41" s="52"/>
      <c r="D41" s="998"/>
      <c r="E41" s="1007"/>
      <c r="F41" s="1008"/>
      <c r="G41" s="1000"/>
      <c r="I41" s="121"/>
      <c r="K41" s="125"/>
    </row>
    <row r="42" spans="1:56" s="103" customFormat="1" ht="25.5">
      <c r="A42" s="11">
        <v>10</v>
      </c>
      <c r="B42" s="12" t="s">
        <v>157</v>
      </c>
      <c r="C42" s="51" t="s">
        <v>158</v>
      </c>
      <c r="D42" s="1001">
        <v>90</v>
      </c>
      <c r="E42" s="1006" t="s">
        <v>30</v>
      </c>
      <c r="F42" s="1629"/>
      <c r="G42" s="1004">
        <f>ROUND(D42*F42,2)</f>
        <v>0</v>
      </c>
      <c r="H42" s="134"/>
      <c r="I42" s="127"/>
      <c r="J42" s="133"/>
      <c r="K42" s="126"/>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row>
    <row r="43" spans="1:56">
      <c r="A43" s="13"/>
      <c r="B43" s="14"/>
      <c r="C43" s="52"/>
      <c r="D43" s="998"/>
      <c r="E43" s="1007"/>
      <c r="F43" s="1008"/>
      <c r="G43" s="1000"/>
      <c r="K43" s="125"/>
    </row>
    <row r="44" spans="1:56" ht="26.25" thickBot="1">
      <c r="A44" s="15">
        <v>11</v>
      </c>
      <c r="B44" s="276" t="s">
        <v>74</v>
      </c>
      <c r="C44" s="53" t="s">
        <v>73</v>
      </c>
      <c r="D44" s="1013">
        <v>1310</v>
      </c>
      <c r="E44" s="1014" t="s">
        <v>5</v>
      </c>
      <c r="F44" s="1871"/>
      <c r="G44" s="1284">
        <f>ROUND(D44*F44,2)</f>
        <v>0</v>
      </c>
      <c r="I44" s="121"/>
      <c r="K44" s="126"/>
    </row>
    <row r="45" spans="1:56" s="133" customFormat="1" ht="16.5" thickTop="1">
      <c r="A45" s="13"/>
      <c r="B45" s="195"/>
      <c r="C45" s="1280"/>
      <c r="D45" s="1059"/>
      <c r="E45" s="1060"/>
      <c r="F45" s="1283"/>
      <c r="G45" s="1061"/>
      <c r="H45" s="41"/>
      <c r="I45" s="117"/>
      <c r="K45" s="271"/>
    </row>
    <row r="46" spans="1:56" ht="13.5" thickBot="1">
      <c r="A46" s="277"/>
      <c r="B46" s="17"/>
      <c r="C46" s="43" t="s">
        <v>10</v>
      </c>
      <c r="D46" s="1016"/>
      <c r="E46" s="1017"/>
      <c r="F46" s="1018"/>
      <c r="G46" s="1019">
        <f>SUM(G23:G45)</f>
        <v>0</v>
      </c>
      <c r="K46" s="125"/>
    </row>
    <row r="47" spans="1:56">
      <c r="A47" s="18"/>
      <c r="B47" s="90"/>
      <c r="C47" s="55"/>
      <c r="D47" s="1020"/>
      <c r="E47" s="1021"/>
      <c r="F47" s="996"/>
      <c r="G47" s="1022"/>
      <c r="K47" s="125"/>
    </row>
    <row r="48" spans="1:56" ht="15.75">
      <c r="A48" s="18"/>
      <c r="B48" s="98" t="s">
        <v>11</v>
      </c>
      <c r="C48" s="99" t="s">
        <v>12</v>
      </c>
      <c r="D48" s="998"/>
      <c r="E48" s="995"/>
      <c r="F48" s="996"/>
      <c r="G48" s="997"/>
      <c r="K48" s="125"/>
    </row>
    <row r="49" spans="1:56" ht="15.75">
      <c r="A49" s="19"/>
      <c r="B49" s="100"/>
      <c r="C49" s="101"/>
      <c r="D49" s="1001"/>
      <c r="E49" s="1023"/>
      <c r="F49" s="1003"/>
      <c r="G49" s="1024"/>
      <c r="K49" s="125"/>
    </row>
    <row r="50" spans="1:56">
      <c r="A50" s="18"/>
      <c r="B50" s="20"/>
      <c r="C50" s="55"/>
      <c r="D50" s="998"/>
      <c r="E50" s="995"/>
      <c r="F50" s="996"/>
      <c r="G50" s="997"/>
      <c r="K50" s="125"/>
    </row>
    <row r="51" spans="1:56" ht="38.25">
      <c r="A51" s="19">
        <v>1</v>
      </c>
      <c r="B51" s="21" t="s">
        <v>38</v>
      </c>
      <c r="C51" s="44" t="s">
        <v>151</v>
      </c>
      <c r="D51" s="1001">
        <v>1113</v>
      </c>
      <c r="E51" s="1006" t="s">
        <v>26</v>
      </c>
      <c r="F51" s="1629"/>
      <c r="G51" s="1004">
        <f>ROUND(D51*F51,2)</f>
        <v>0</v>
      </c>
      <c r="I51" s="121"/>
      <c r="K51" s="126"/>
    </row>
    <row r="52" spans="1:56" s="103" customFormat="1">
      <c r="A52" s="302"/>
      <c r="B52" s="109"/>
      <c r="C52" s="52"/>
      <c r="D52" s="998"/>
      <c r="E52" s="1007"/>
      <c r="F52" s="1025"/>
      <c r="G52" s="1000"/>
      <c r="H52" s="134"/>
      <c r="I52" s="127"/>
      <c r="J52" s="128"/>
      <c r="K52" s="125"/>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row>
    <row r="53" spans="1:56" s="103" customFormat="1" ht="25.5">
      <c r="A53" s="114">
        <v>2</v>
      </c>
      <c r="B53" s="178" t="s">
        <v>150</v>
      </c>
      <c r="C53" s="51" t="s">
        <v>149</v>
      </c>
      <c r="D53" s="1001">
        <v>11761</v>
      </c>
      <c r="E53" s="1006" t="s">
        <v>26</v>
      </c>
      <c r="F53" s="1629"/>
      <c r="G53" s="1004">
        <f>ROUND(D53*F53,2)</f>
        <v>0</v>
      </c>
      <c r="H53" s="134"/>
      <c r="I53" s="127"/>
      <c r="J53" s="128"/>
      <c r="K53" s="126"/>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row>
    <row r="54" spans="1:56">
      <c r="A54" s="302"/>
      <c r="B54" s="22"/>
      <c r="C54" s="45"/>
      <c r="D54" s="998"/>
      <c r="E54" s="995"/>
      <c r="F54" s="1008"/>
      <c r="G54" s="997"/>
      <c r="I54" s="121"/>
      <c r="K54" s="125"/>
    </row>
    <row r="55" spans="1:56" ht="76.5">
      <c r="A55" s="114">
        <v>3</v>
      </c>
      <c r="B55" s="21" t="s">
        <v>152</v>
      </c>
      <c r="C55" s="44" t="s">
        <v>153</v>
      </c>
      <c r="D55" s="1001">
        <v>109</v>
      </c>
      <c r="E55" s="1006" t="s">
        <v>26</v>
      </c>
      <c r="F55" s="1629"/>
      <c r="G55" s="1004">
        <f>ROUND(D55*F55,2)</f>
        <v>0</v>
      </c>
      <c r="I55" s="121"/>
      <c r="K55" s="126"/>
    </row>
    <row r="56" spans="1:56">
      <c r="A56" s="18"/>
      <c r="B56" s="22"/>
      <c r="C56" s="45"/>
      <c r="D56" s="998"/>
      <c r="E56" s="995"/>
      <c r="F56" s="1008"/>
      <c r="G56" s="997"/>
      <c r="I56" s="121"/>
      <c r="K56" s="125"/>
      <c r="L56" s="320"/>
    </row>
    <row r="57" spans="1:56" ht="25.5">
      <c r="A57" s="19">
        <v>4</v>
      </c>
      <c r="B57" s="21" t="s">
        <v>40</v>
      </c>
      <c r="C57" s="44" t="s">
        <v>84</v>
      </c>
      <c r="D57" s="1001">
        <v>391</v>
      </c>
      <c r="E57" s="1006" t="s">
        <v>26</v>
      </c>
      <c r="F57" s="1629"/>
      <c r="G57" s="1004">
        <f>ROUND(D57*F57,2)</f>
        <v>0</v>
      </c>
      <c r="I57" s="121"/>
      <c r="K57" s="126"/>
      <c r="L57" s="321"/>
    </row>
    <row r="58" spans="1:56">
      <c r="A58" s="302"/>
      <c r="B58" s="22"/>
      <c r="C58" s="45"/>
      <c r="D58" s="998"/>
      <c r="E58" s="995"/>
      <c r="F58" s="1008"/>
      <c r="G58" s="997"/>
      <c r="I58" s="121"/>
      <c r="K58" s="125"/>
    </row>
    <row r="59" spans="1:56" ht="25.5">
      <c r="A59" s="114">
        <v>5</v>
      </c>
      <c r="B59" s="21" t="s">
        <v>41</v>
      </c>
      <c r="C59" s="44" t="s">
        <v>85</v>
      </c>
      <c r="D59" s="1001">
        <v>1</v>
      </c>
      <c r="E59" s="1023" t="s">
        <v>26</v>
      </c>
      <c r="F59" s="1629"/>
      <c r="G59" s="1004">
        <f>ROUND(D59*F59,2)</f>
        <v>0</v>
      </c>
      <c r="I59" s="121"/>
      <c r="K59" s="126"/>
    </row>
    <row r="60" spans="1:56">
      <c r="A60" s="302"/>
      <c r="B60" s="22"/>
      <c r="C60" s="45"/>
      <c r="D60" s="998"/>
      <c r="E60" s="995"/>
      <c r="F60" s="1008"/>
      <c r="G60" s="1000"/>
      <c r="I60" s="121"/>
      <c r="K60" s="125"/>
    </row>
    <row r="61" spans="1:56" s="103" customFormat="1" ht="25.5">
      <c r="A61" s="114">
        <v>6</v>
      </c>
      <c r="B61" s="115" t="s">
        <v>61</v>
      </c>
      <c r="C61" s="51" t="s">
        <v>86</v>
      </c>
      <c r="D61" s="1026">
        <v>15104</v>
      </c>
      <c r="E61" s="1006" t="s">
        <v>25</v>
      </c>
      <c r="F61" s="1629"/>
      <c r="G61" s="1004">
        <f>ROUND(D61*F61,2)</f>
        <v>0</v>
      </c>
      <c r="H61" s="134"/>
      <c r="I61" s="127"/>
      <c r="J61" s="128"/>
      <c r="K61" s="131"/>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row>
    <row r="62" spans="1:56">
      <c r="A62" s="18"/>
      <c r="B62" s="268"/>
      <c r="C62" s="181"/>
      <c r="D62" s="1027"/>
      <c r="E62" s="1028"/>
      <c r="F62" s="1011"/>
      <c r="G62" s="1012"/>
      <c r="I62" s="121"/>
      <c r="K62" s="125"/>
    </row>
    <row r="63" spans="1:56" s="103" customFormat="1" ht="38.25">
      <c r="A63" s="19">
        <v>7</v>
      </c>
      <c r="B63" s="115" t="s">
        <v>180</v>
      </c>
      <c r="C63" s="51" t="s">
        <v>181</v>
      </c>
      <c r="D63" s="1026">
        <v>13940</v>
      </c>
      <c r="E63" s="1006" t="s">
        <v>25</v>
      </c>
      <c r="F63" s="1629"/>
      <c r="G63" s="1004">
        <f>ROUND(D63*F63,2)</f>
        <v>0</v>
      </c>
      <c r="H63" s="134"/>
      <c r="I63" s="127"/>
      <c r="J63" s="128"/>
      <c r="K63" s="131"/>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row>
    <row r="64" spans="1:56">
      <c r="A64" s="302"/>
      <c r="B64" s="27"/>
      <c r="C64" s="47"/>
      <c r="D64" s="998"/>
      <c r="E64" s="995"/>
      <c r="F64" s="996"/>
      <c r="G64" s="997"/>
      <c r="K64" s="125"/>
    </row>
    <row r="65" spans="1:63" s="280" customFormat="1" ht="26.25" thickBot="1">
      <c r="A65" s="114">
        <v>8</v>
      </c>
      <c r="B65" s="21" t="s">
        <v>206</v>
      </c>
      <c r="C65" s="44" t="s">
        <v>205</v>
      </c>
      <c r="D65" s="1001">
        <v>611</v>
      </c>
      <c r="E65" s="1006" t="s">
        <v>26</v>
      </c>
      <c r="F65" s="1629"/>
      <c r="G65" s="1004">
        <f>ROUND(D65*F65,2)</f>
        <v>0</v>
      </c>
      <c r="H65" s="41"/>
      <c r="I65" s="121"/>
      <c r="J65" s="133"/>
      <c r="K65" s="126"/>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row>
    <row r="66" spans="1:63" ht="13.5" thickTop="1">
      <c r="A66" s="302"/>
      <c r="B66" s="22"/>
      <c r="C66" s="45"/>
      <c r="D66" s="998"/>
      <c r="E66" s="995"/>
      <c r="F66" s="1008"/>
      <c r="G66" s="997"/>
      <c r="I66" s="121"/>
      <c r="K66" s="125"/>
    </row>
    <row r="67" spans="1:63" ht="38.25">
      <c r="A67" s="114">
        <v>9</v>
      </c>
      <c r="B67" s="21" t="s">
        <v>210</v>
      </c>
      <c r="C67" s="44" t="s">
        <v>209</v>
      </c>
      <c r="D67" s="1001">
        <v>3914</v>
      </c>
      <c r="E67" s="1006" t="s">
        <v>26</v>
      </c>
      <c r="F67" s="1629"/>
      <c r="G67" s="1004">
        <f>ROUND(D67*F67,2)</f>
        <v>0</v>
      </c>
      <c r="I67" s="121"/>
      <c r="K67" s="126"/>
    </row>
    <row r="68" spans="1:63">
      <c r="A68" s="18"/>
      <c r="B68" s="22"/>
      <c r="C68" s="45"/>
      <c r="D68" s="998"/>
      <c r="E68" s="995"/>
      <c r="F68" s="1008"/>
      <c r="G68" s="997"/>
      <c r="I68" s="121"/>
      <c r="K68" s="125"/>
    </row>
    <row r="69" spans="1:63" ht="38.25">
      <c r="A69" s="19">
        <v>10</v>
      </c>
      <c r="B69" s="21" t="s">
        <v>147</v>
      </c>
      <c r="C69" s="44" t="s">
        <v>148</v>
      </c>
      <c r="D69" s="1001">
        <v>5871</v>
      </c>
      <c r="E69" s="1006" t="s">
        <v>26</v>
      </c>
      <c r="F69" s="1629"/>
      <c r="G69" s="1004">
        <f>ROUND(D69*F69,2)</f>
        <v>0</v>
      </c>
      <c r="I69" s="121"/>
      <c r="K69" s="126"/>
    </row>
    <row r="70" spans="1:63">
      <c r="A70" s="302"/>
      <c r="B70" s="20"/>
      <c r="C70" s="55"/>
      <c r="D70" s="998"/>
      <c r="E70" s="995"/>
      <c r="F70" s="996"/>
      <c r="G70" s="997"/>
      <c r="K70" s="125"/>
    </row>
    <row r="71" spans="1:63" ht="25.5">
      <c r="A71" s="114">
        <v>11</v>
      </c>
      <c r="B71" s="21" t="s">
        <v>42</v>
      </c>
      <c r="C71" s="44" t="s">
        <v>118</v>
      </c>
      <c r="D71" s="1001">
        <v>8635</v>
      </c>
      <c r="E71" s="1006" t="s">
        <v>25</v>
      </c>
      <c r="F71" s="1629"/>
      <c r="G71" s="1004">
        <f>ROUND(D71*F71,2)</f>
        <v>0</v>
      </c>
      <c r="I71" s="121"/>
      <c r="J71" s="117"/>
      <c r="K71" s="126"/>
    </row>
    <row r="72" spans="1:63">
      <c r="A72" s="302"/>
      <c r="B72" s="27"/>
      <c r="C72" s="47"/>
      <c r="D72" s="998"/>
      <c r="E72" s="995"/>
      <c r="F72" s="1008"/>
      <c r="G72" s="997"/>
      <c r="H72" s="102"/>
      <c r="I72" s="102"/>
      <c r="J72" s="102"/>
      <c r="K72" s="102"/>
      <c r="L72" s="102"/>
      <c r="M72" s="102"/>
      <c r="N72" s="102"/>
      <c r="O72" s="41"/>
      <c r="P72" s="121"/>
      <c r="R72" s="126"/>
      <c r="BE72" s="133"/>
      <c r="BF72" s="133"/>
      <c r="BG72" s="133"/>
      <c r="BH72" s="133"/>
      <c r="BI72" s="133"/>
      <c r="BJ72" s="133"/>
      <c r="BK72" s="133"/>
    </row>
    <row r="73" spans="1:63" ht="25.5">
      <c r="A73" s="114">
        <v>12</v>
      </c>
      <c r="B73" s="246">
        <v>29113</v>
      </c>
      <c r="C73" s="247" t="s">
        <v>154</v>
      </c>
      <c r="D73" s="1001">
        <v>364</v>
      </c>
      <c r="E73" s="1006" t="s">
        <v>63</v>
      </c>
      <c r="F73" s="1629"/>
      <c r="G73" s="1004">
        <f>ROUND(D73*F73,2)</f>
        <v>0</v>
      </c>
      <c r="H73" s="102"/>
      <c r="I73" s="102"/>
      <c r="J73" s="102"/>
      <c r="K73" s="102"/>
      <c r="L73" s="102"/>
      <c r="M73" s="102"/>
      <c r="N73" s="102"/>
      <c r="O73" s="41"/>
      <c r="P73" s="121"/>
      <c r="R73" s="125"/>
      <c r="BE73" s="133"/>
      <c r="BF73" s="133"/>
      <c r="BG73" s="133"/>
      <c r="BH73" s="133"/>
      <c r="BI73" s="133"/>
      <c r="BJ73" s="133"/>
      <c r="BK73" s="133"/>
    </row>
    <row r="74" spans="1:63">
      <c r="A74" s="18"/>
      <c r="B74" s="27"/>
      <c r="C74" s="47"/>
      <c r="D74" s="998"/>
      <c r="E74" s="995"/>
      <c r="F74" s="1008"/>
      <c r="G74" s="997"/>
      <c r="H74" s="102"/>
      <c r="I74" s="102"/>
      <c r="J74" s="102"/>
      <c r="K74" s="102"/>
      <c r="L74" s="102"/>
      <c r="M74" s="102"/>
      <c r="N74" s="102"/>
      <c r="O74" s="41"/>
      <c r="P74" s="121"/>
      <c r="R74" s="126"/>
      <c r="BE74" s="133"/>
      <c r="BF74" s="133"/>
      <c r="BG74" s="133"/>
      <c r="BH74" s="133"/>
      <c r="BI74" s="133"/>
      <c r="BJ74" s="133"/>
      <c r="BK74" s="133"/>
    </row>
    <row r="75" spans="1:63" ht="25.5">
      <c r="A75" s="19">
        <v>13</v>
      </c>
      <c r="B75" s="246">
        <v>29121</v>
      </c>
      <c r="C75" s="247" t="s">
        <v>247</v>
      </c>
      <c r="D75" s="1001">
        <v>24306</v>
      </c>
      <c r="E75" s="1006" t="s">
        <v>63</v>
      </c>
      <c r="F75" s="1629"/>
      <c r="G75" s="1004">
        <f>ROUND(D75*F75,2)</f>
        <v>0</v>
      </c>
      <c r="H75" s="102"/>
      <c r="I75" s="102"/>
      <c r="J75" s="102"/>
      <c r="K75" s="102"/>
      <c r="L75" s="102"/>
      <c r="M75" s="102"/>
      <c r="N75" s="102"/>
      <c r="O75" s="41"/>
      <c r="P75" s="121"/>
      <c r="R75" s="125"/>
      <c r="BE75" s="133"/>
      <c r="BF75" s="133"/>
      <c r="BG75" s="133"/>
      <c r="BH75" s="133"/>
      <c r="BI75" s="133"/>
      <c r="BJ75" s="133"/>
      <c r="BK75" s="133"/>
    </row>
    <row r="76" spans="1:63">
      <c r="A76" s="302"/>
      <c r="B76" s="27"/>
      <c r="C76" s="47"/>
      <c r="D76" s="998"/>
      <c r="E76" s="995"/>
      <c r="F76" s="1008"/>
      <c r="G76" s="997"/>
      <c r="H76" s="102"/>
      <c r="I76" s="102"/>
      <c r="J76" s="102"/>
      <c r="K76" s="102"/>
      <c r="L76" s="102"/>
      <c r="M76" s="102"/>
      <c r="N76" s="102"/>
      <c r="O76" s="41"/>
      <c r="P76" s="121"/>
      <c r="R76" s="126"/>
      <c r="BE76" s="133"/>
      <c r="BF76" s="133"/>
      <c r="BG76" s="133"/>
      <c r="BH76" s="133"/>
      <c r="BI76" s="133"/>
      <c r="BJ76" s="133"/>
      <c r="BK76" s="133"/>
    </row>
    <row r="77" spans="1:63" ht="25.5">
      <c r="A77" s="114">
        <v>14</v>
      </c>
      <c r="B77" s="246">
        <v>29133</v>
      </c>
      <c r="C77" s="247" t="s">
        <v>43</v>
      </c>
      <c r="D77" s="1001">
        <v>11256</v>
      </c>
      <c r="E77" s="1006" t="s">
        <v>26</v>
      </c>
      <c r="F77" s="1629"/>
      <c r="G77" s="1004">
        <f>ROUND(D77*F77,2)</f>
        <v>0</v>
      </c>
      <c r="H77" s="296"/>
      <c r="I77" s="102"/>
      <c r="J77" s="102"/>
      <c r="K77" s="102"/>
      <c r="L77" s="102"/>
      <c r="M77" s="102"/>
      <c r="N77" s="102"/>
      <c r="O77" s="41"/>
      <c r="P77" s="121"/>
      <c r="R77" s="125"/>
      <c r="BE77" s="133"/>
      <c r="BF77" s="133"/>
      <c r="BG77" s="133"/>
      <c r="BH77" s="133"/>
      <c r="BI77" s="133"/>
      <c r="BJ77" s="133"/>
      <c r="BK77" s="133"/>
    </row>
    <row r="78" spans="1:63" s="281" customFormat="1" ht="13.5" thickBot="1">
      <c r="A78" s="18"/>
      <c r="B78" s="27"/>
      <c r="C78" s="47"/>
      <c r="D78" s="998"/>
      <c r="E78" s="1007"/>
      <c r="F78" s="1008"/>
      <c r="G78" s="1000"/>
      <c r="H78" s="41"/>
      <c r="I78" s="117"/>
      <c r="J78" s="133"/>
      <c r="K78" s="125"/>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1:63" s="282" customFormat="1" ht="26.25" thickBot="1">
      <c r="A79" s="23">
        <v>15</v>
      </c>
      <c r="B79" s="24" t="s">
        <v>44</v>
      </c>
      <c r="C79" s="46" t="s">
        <v>45</v>
      </c>
      <c r="D79" s="1013">
        <v>897</v>
      </c>
      <c r="E79" s="1029" t="s">
        <v>26</v>
      </c>
      <c r="F79" s="1871"/>
      <c r="G79" s="1015">
        <f>ROUND(D79*F79,2)</f>
        <v>0</v>
      </c>
      <c r="H79" s="41"/>
      <c r="I79" s="117"/>
      <c r="J79" s="133"/>
      <c r="K79" s="125"/>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1:63" ht="13.5" thickTop="1">
      <c r="A80" s="92"/>
      <c r="B80" s="93"/>
      <c r="C80" s="94"/>
      <c r="D80" s="1030"/>
      <c r="E80" s="1031"/>
      <c r="F80" s="996"/>
      <c r="G80" s="1032"/>
      <c r="K80" s="125"/>
    </row>
    <row r="81" spans="1:56" ht="13.5" thickBot="1">
      <c r="A81" s="283"/>
      <c r="B81" s="17"/>
      <c r="C81" s="43" t="s">
        <v>13</v>
      </c>
      <c r="D81" s="1016"/>
      <c r="E81" s="1017"/>
      <c r="F81" s="1018"/>
      <c r="G81" s="1019">
        <f>SUM(G50:G80)</f>
        <v>0</v>
      </c>
      <c r="K81" s="125"/>
    </row>
    <row r="82" spans="1:56">
      <c r="A82" s="95"/>
      <c r="B82" s="96"/>
      <c r="C82" s="97"/>
      <c r="D82" s="1033"/>
      <c r="E82" s="1034"/>
      <c r="F82" s="1035"/>
      <c r="G82" s="1036"/>
      <c r="K82" s="125"/>
    </row>
    <row r="83" spans="1:56" ht="15.75">
      <c r="A83" s="18"/>
      <c r="B83" s="98" t="s">
        <v>14</v>
      </c>
      <c r="C83" s="99" t="s">
        <v>23</v>
      </c>
      <c r="D83" s="998"/>
      <c r="E83" s="995"/>
      <c r="F83" s="996"/>
      <c r="G83" s="997"/>
      <c r="K83" s="125"/>
    </row>
    <row r="84" spans="1:56" ht="15.75">
      <c r="A84" s="19"/>
      <c r="B84" s="100"/>
      <c r="C84" s="101"/>
      <c r="D84" s="1001"/>
      <c r="E84" s="1023"/>
      <c r="F84" s="1003"/>
      <c r="G84" s="1024"/>
      <c r="I84" s="121"/>
      <c r="K84" s="125"/>
    </row>
    <row r="85" spans="1:56">
      <c r="A85" s="18"/>
      <c r="B85" s="22"/>
      <c r="C85" s="45"/>
      <c r="D85" s="998"/>
      <c r="E85" s="995"/>
      <c r="F85" s="1008"/>
      <c r="G85" s="1000"/>
      <c r="K85" s="125"/>
    </row>
    <row r="86" spans="1:56" ht="51">
      <c r="A86" s="19">
        <v>1</v>
      </c>
      <c r="B86" s="180" t="s">
        <v>87</v>
      </c>
      <c r="C86" s="44" t="s">
        <v>88</v>
      </c>
      <c r="D86" s="1867">
        <f>2430+550</f>
        <v>2980</v>
      </c>
      <c r="E86" s="1023" t="s">
        <v>26</v>
      </c>
      <c r="F86" s="1629"/>
      <c r="G86" s="1004">
        <f>ROUND(D86*F86,2)</f>
        <v>0</v>
      </c>
      <c r="I86" s="121"/>
      <c r="K86" s="125"/>
    </row>
    <row r="87" spans="1:56" s="280" customFormat="1" ht="13.5" thickBot="1">
      <c r="A87" s="18"/>
      <c r="B87" s="20"/>
      <c r="C87" s="55"/>
      <c r="D87" s="998"/>
      <c r="E87" s="995"/>
      <c r="F87" s="1008"/>
      <c r="G87" s="997"/>
      <c r="H87" s="41"/>
      <c r="I87" s="117"/>
      <c r="J87" s="133"/>
      <c r="K87" s="125"/>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row>
    <row r="88" spans="1:56" ht="39" thickTop="1">
      <c r="A88" s="19">
        <v>2</v>
      </c>
      <c r="B88" s="21" t="s">
        <v>275</v>
      </c>
      <c r="C88" s="44" t="s">
        <v>274</v>
      </c>
      <c r="D88" s="1001">
        <v>161</v>
      </c>
      <c r="E88" s="1006" t="s">
        <v>25</v>
      </c>
      <c r="F88" s="1629"/>
      <c r="G88" s="1004">
        <f>ROUND(D88*F88,2)</f>
        <v>0</v>
      </c>
      <c r="K88" s="125"/>
    </row>
    <row r="89" spans="1:56">
      <c r="A89" s="18"/>
      <c r="B89" s="22"/>
      <c r="C89" s="45"/>
      <c r="D89" s="998"/>
      <c r="E89" s="1007"/>
      <c r="F89" s="1008"/>
      <c r="G89" s="1000"/>
      <c r="K89" s="125"/>
    </row>
    <row r="90" spans="1:56" ht="38.25">
      <c r="A90" s="19">
        <v>3</v>
      </c>
      <c r="B90" s="21" t="s">
        <v>182</v>
      </c>
      <c r="C90" s="44" t="s">
        <v>183</v>
      </c>
      <c r="D90" s="1001">
        <v>8712</v>
      </c>
      <c r="E90" s="1006" t="s">
        <v>25</v>
      </c>
      <c r="F90" s="1629"/>
      <c r="G90" s="1004">
        <f>ROUND(D90*F90,2)</f>
        <v>0</v>
      </c>
      <c r="K90" s="125"/>
    </row>
    <row r="91" spans="1:56">
      <c r="A91" s="18"/>
      <c r="B91" s="20"/>
      <c r="C91" s="55"/>
      <c r="D91" s="998"/>
      <c r="E91" s="995"/>
      <c r="F91" s="996"/>
      <c r="G91" s="997"/>
      <c r="K91" s="125"/>
    </row>
    <row r="92" spans="1:56" ht="38.25">
      <c r="A92" s="19">
        <v>4</v>
      </c>
      <c r="B92" s="21" t="s">
        <v>184</v>
      </c>
      <c r="C92" s="44" t="s">
        <v>185</v>
      </c>
      <c r="D92" s="1001">
        <v>10</v>
      </c>
      <c r="E92" s="1023" t="s">
        <v>36</v>
      </c>
      <c r="F92" s="1629"/>
      <c r="G92" s="1004">
        <f>ROUND(D92*F92,2)</f>
        <v>0</v>
      </c>
      <c r="K92" s="125"/>
    </row>
    <row r="93" spans="1:56">
      <c r="A93" s="18"/>
      <c r="B93" s="20"/>
      <c r="C93" s="55"/>
      <c r="D93" s="998"/>
      <c r="E93" s="995"/>
      <c r="F93" s="996"/>
      <c r="G93" s="997"/>
      <c r="K93" s="125"/>
    </row>
    <row r="94" spans="1:56" ht="38.25">
      <c r="A94" s="19">
        <v>5</v>
      </c>
      <c r="B94" s="21" t="s">
        <v>90</v>
      </c>
      <c r="C94" s="44" t="s">
        <v>89</v>
      </c>
      <c r="D94" s="1001">
        <v>1</v>
      </c>
      <c r="E94" s="1023" t="s">
        <v>36</v>
      </c>
      <c r="F94" s="1629"/>
      <c r="G94" s="1004">
        <f>ROUND(D94*F94,2)</f>
        <v>0</v>
      </c>
      <c r="K94" s="125"/>
    </row>
    <row r="95" spans="1:56">
      <c r="A95" s="18"/>
      <c r="B95" s="22"/>
      <c r="C95" s="45"/>
      <c r="D95" s="998"/>
      <c r="E95" s="995"/>
      <c r="F95" s="996"/>
      <c r="G95" s="1000"/>
      <c r="K95" s="125"/>
    </row>
    <row r="96" spans="1:56" ht="51">
      <c r="A96" s="19">
        <v>6</v>
      </c>
      <c r="B96" s="21" t="s">
        <v>212</v>
      </c>
      <c r="C96" s="293" t="s">
        <v>211</v>
      </c>
      <c r="D96" s="1001">
        <v>8704</v>
      </c>
      <c r="E96" s="1023" t="s">
        <v>25</v>
      </c>
      <c r="F96" s="1629"/>
      <c r="G96" s="1004">
        <f>ROUND(D96*F96,2)</f>
        <v>0</v>
      </c>
      <c r="I96" s="121"/>
      <c r="K96" s="125"/>
    </row>
    <row r="97" spans="1:56">
      <c r="A97" s="18"/>
      <c r="B97" s="20"/>
      <c r="C97" s="55"/>
      <c r="D97" s="998"/>
      <c r="E97" s="995"/>
      <c r="F97" s="1008"/>
      <c r="G97" s="997"/>
      <c r="K97" s="125"/>
    </row>
    <row r="98" spans="1:56" ht="26.25" thickBot="1">
      <c r="A98" s="23">
        <v>7</v>
      </c>
      <c r="B98" s="24" t="s">
        <v>49</v>
      </c>
      <c r="C98" s="46" t="s">
        <v>92</v>
      </c>
      <c r="D98" s="1013">
        <v>936</v>
      </c>
      <c r="E98" s="1029" t="s">
        <v>36</v>
      </c>
      <c r="F98" s="1871"/>
      <c r="G98" s="1015">
        <f>ROUND(D98*F98,2)</f>
        <v>0</v>
      </c>
      <c r="K98" s="125"/>
    </row>
    <row r="99" spans="1:56" ht="13.5" thickTop="1">
      <c r="A99" s="18"/>
      <c r="B99" s="90"/>
      <c r="C99" s="47"/>
      <c r="D99" s="998"/>
      <c r="E99" s="995"/>
      <c r="F99" s="996"/>
      <c r="G99" s="997"/>
      <c r="K99" s="125"/>
    </row>
    <row r="100" spans="1:56" ht="26.25" thickBot="1">
      <c r="A100" s="25"/>
      <c r="B100" s="91"/>
      <c r="C100" s="43" t="s">
        <v>24</v>
      </c>
      <c r="D100" s="1016"/>
      <c r="E100" s="1017"/>
      <c r="F100" s="1018"/>
      <c r="G100" s="1019">
        <f>SUM(G85:G99)</f>
        <v>0</v>
      </c>
      <c r="K100" s="125"/>
    </row>
    <row r="101" spans="1:56" s="157" customFormat="1">
      <c r="A101" s="4"/>
      <c r="B101" s="5"/>
      <c r="C101" s="47"/>
      <c r="D101" s="998"/>
      <c r="E101" s="995"/>
      <c r="F101" s="996"/>
      <c r="G101" s="997"/>
      <c r="H101" s="41"/>
      <c r="I101" s="121"/>
      <c r="J101" s="133"/>
      <c r="K101" s="126"/>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row>
    <row r="102" spans="1:56" s="133" customFormat="1" ht="15.75">
      <c r="A102" s="18"/>
      <c r="B102" s="98" t="s">
        <v>15</v>
      </c>
      <c r="C102" s="99" t="s">
        <v>16</v>
      </c>
      <c r="D102" s="998"/>
      <c r="E102" s="995"/>
      <c r="F102" s="996"/>
      <c r="G102" s="997"/>
      <c r="H102" s="41"/>
      <c r="I102" s="121"/>
      <c r="K102" s="125"/>
    </row>
    <row r="103" spans="1:56" ht="15.75">
      <c r="A103" s="8"/>
      <c r="B103" s="9"/>
      <c r="C103" s="49"/>
      <c r="D103" s="1001"/>
      <c r="E103" s="1002"/>
      <c r="F103" s="1003"/>
      <c r="G103" s="1004"/>
    </row>
    <row r="104" spans="1:56">
      <c r="A104" s="6"/>
      <c r="B104" s="10"/>
      <c r="C104" s="50"/>
      <c r="D104" s="998"/>
      <c r="E104" s="999"/>
      <c r="F104" s="1005"/>
      <c r="G104" s="1000"/>
    </row>
    <row r="105" spans="1:56" ht="39" customHeight="1">
      <c r="A105" s="19">
        <v>1</v>
      </c>
      <c r="B105" s="21" t="s">
        <v>17</v>
      </c>
      <c r="C105" s="44" t="s">
        <v>98</v>
      </c>
      <c r="D105" s="1037">
        <v>26</v>
      </c>
      <c r="E105" s="1023" t="s">
        <v>5</v>
      </c>
      <c r="F105" s="1629"/>
      <c r="G105" s="1004">
        <f>ROUND(D105*F105,2)</f>
        <v>0</v>
      </c>
    </row>
    <row r="106" spans="1:56" ht="11.25" customHeight="1">
      <c r="A106" s="18"/>
      <c r="B106" s="22"/>
      <c r="C106" s="45"/>
      <c r="D106" s="994"/>
      <c r="E106" s="995"/>
      <c r="F106" s="996"/>
      <c r="G106" s="997"/>
    </row>
    <row r="107" spans="1:56" ht="37.5" customHeight="1">
      <c r="A107" s="19">
        <v>2</v>
      </c>
      <c r="B107" s="21" t="s">
        <v>18</v>
      </c>
      <c r="C107" s="44" t="s">
        <v>99</v>
      </c>
      <c r="D107" s="1037">
        <v>2</v>
      </c>
      <c r="E107" s="1023" t="s">
        <v>5</v>
      </c>
      <c r="F107" s="1629"/>
      <c r="G107" s="1004">
        <f>ROUND(D107*F107,2)</f>
        <v>0</v>
      </c>
    </row>
    <row r="108" spans="1:56" ht="13.5" customHeight="1">
      <c r="A108" s="18"/>
      <c r="B108" s="22"/>
      <c r="C108" s="45"/>
      <c r="D108" s="994"/>
      <c r="E108" s="995"/>
      <c r="F108" s="1008"/>
      <c r="G108" s="1000"/>
    </row>
    <row r="109" spans="1:56" ht="51">
      <c r="A109" s="19">
        <v>3</v>
      </c>
      <c r="B109" s="21" t="s">
        <v>161</v>
      </c>
      <c r="C109" s="44" t="s">
        <v>160</v>
      </c>
      <c r="D109" s="1037">
        <v>4</v>
      </c>
      <c r="E109" s="1023" t="s">
        <v>6</v>
      </c>
      <c r="F109" s="1629"/>
      <c r="G109" s="1004">
        <f>ROUND(D109*F109,2)</f>
        <v>0</v>
      </c>
    </row>
    <row r="110" spans="1:56" ht="9.75" customHeight="1">
      <c r="A110" s="18"/>
      <c r="B110" s="22"/>
      <c r="C110" s="45"/>
      <c r="D110" s="994"/>
      <c r="E110" s="995"/>
      <c r="F110" s="1008"/>
      <c r="G110" s="1000"/>
    </row>
    <row r="111" spans="1:56" ht="51.75" thickBot="1">
      <c r="A111" s="23">
        <v>4</v>
      </c>
      <c r="B111" s="284" t="s">
        <v>254</v>
      </c>
      <c r="C111" s="46" t="s">
        <v>253</v>
      </c>
      <c r="D111" s="1038">
        <v>1</v>
      </c>
      <c r="E111" s="1029" t="s">
        <v>6</v>
      </c>
      <c r="F111" s="1871"/>
      <c r="G111" s="1015">
        <f>ROUND(D111*F111,2)</f>
        <v>0</v>
      </c>
    </row>
    <row r="112" spans="1:56" ht="13.5" thickTop="1">
      <c r="A112" s="18"/>
      <c r="B112" s="22"/>
      <c r="C112" s="45"/>
      <c r="D112" s="994"/>
      <c r="E112" s="995"/>
      <c r="F112" s="996"/>
      <c r="G112" s="997"/>
    </row>
    <row r="113" spans="1:56" ht="13.5" thickBot="1">
      <c r="A113" s="25"/>
      <c r="B113" s="26"/>
      <c r="C113" s="42" t="s">
        <v>59</v>
      </c>
      <c r="D113" s="1039"/>
      <c r="E113" s="1017"/>
      <c r="F113" s="1018"/>
      <c r="G113" s="1040">
        <f>SUM(G105:G112)</f>
        <v>0</v>
      </c>
    </row>
    <row r="114" spans="1:56" s="118" customFormat="1" ht="15.75">
      <c r="A114" s="92"/>
      <c r="B114" s="182"/>
      <c r="C114" s="183"/>
      <c r="D114" s="1041"/>
      <c r="E114" s="1042"/>
      <c r="F114" s="1043"/>
      <c r="G114" s="1044"/>
      <c r="H114" s="133"/>
      <c r="I114" s="133"/>
      <c r="J114" s="133"/>
      <c r="K114" s="119"/>
      <c r="L114" s="117"/>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row>
    <row r="115" spans="1:56" s="118" customFormat="1" ht="15.75">
      <c r="A115" s="185"/>
      <c r="B115" s="186" t="s">
        <v>28</v>
      </c>
      <c r="C115" s="187" t="s">
        <v>103</v>
      </c>
      <c r="D115" s="1045"/>
      <c r="E115" s="1046"/>
      <c r="F115" s="1047"/>
      <c r="G115" s="1048"/>
      <c r="H115" s="133"/>
      <c r="I115" s="133"/>
      <c r="J115" s="133"/>
      <c r="K115" s="119"/>
      <c r="L115" s="117"/>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row>
    <row r="116" spans="1:56" s="118" customFormat="1" ht="18" customHeight="1">
      <c r="A116" s="221"/>
      <c r="B116" s="222"/>
      <c r="C116" s="223"/>
      <c r="D116" s="1049"/>
      <c r="E116" s="1050"/>
      <c r="F116" s="1051"/>
      <c r="G116" s="1052"/>
      <c r="H116" s="133"/>
      <c r="I116" s="133"/>
      <c r="J116" s="133"/>
      <c r="K116" s="117"/>
      <c r="L116" s="117"/>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row>
    <row r="117" spans="1:56" s="118" customFormat="1" ht="15.75">
      <c r="A117" s="185"/>
      <c r="B117" s="189"/>
      <c r="C117" s="187"/>
      <c r="D117" s="1045"/>
      <c r="E117" s="1046"/>
      <c r="F117" s="1047"/>
      <c r="G117" s="1048"/>
      <c r="H117" s="133"/>
      <c r="I117" s="133"/>
      <c r="J117" s="133"/>
      <c r="K117" s="120"/>
      <c r="L117" s="117"/>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row>
    <row r="118" spans="1:56" s="118" customFormat="1" ht="15.75">
      <c r="A118" s="8"/>
      <c r="B118" s="225" t="s">
        <v>104</v>
      </c>
      <c r="C118" s="226" t="s">
        <v>105</v>
      </c>
      <c r="D118" s="1009"/>
      <c r="E118" s="1053"/>
      <c r="F118" s="1051"/>
      <c r="G118" s="1054"/>
      <c r="H118" s="133"/>
      <c r="I118" s="133"/>
      <c r="J118" s="133"/>
      <c r="K118" s="117"/>
      <c r="L118" s="117"/>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row>
    <row r="119" spans="1:56" s="118" customFormat="1" ht="15.75">
      <c r="A119" s="191"/>
      <c r="B119" s="192"/>
      <c r="C119" s="193"/>
      <c r="D119" s="1055"/>
      <c r="E119" s="1056"/>
      <c r="F119" s="1047"/>
      <c r="G119" s="1057"/>
      <c r="H119" s="133"/>
      <c r="I119" s="133"/>
      <c r="J119" s="133"/>
      <c r="K119" s="117"/>
      <c r="L119" s="117"/>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row>
    <row r="120" spans="1:56" s="118" customFormat="1" ht="38.25">
      <c r="A120" s="11">
        <v>1</v>
      </c>
      <c r="B120" s="228" t="s">
        <v>106</v>
      </c>
      <c r="C120" s="229" t="s">
        <v>107</v>
      </c>
      <c r="D120" s="1058">
        <v>22</v>
      </c>
      <c r="E120" s="1009" t="s">
        <v>6</v>
      </c>
      <c r="F120" s="1629"/>
      <c r="G120" s="1004">
        <f>ROUND(D120*F120,2)</f>
        <v>0</v>
      </c>
      <c r="H120" s="133"/>
      <c r="I120" s="133"/>
      <c r="J120" s="133"/>
      <c r="K120" s="117"/>
      <c r="L120" s="117"/>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row>
    <row r="121" spans="1:56" s="118" customFormat="1" ht="15.75">
      <c r="A121" s="13"/>
      <c r="B121" s="195"/>
      <c r="C121" s="196"/>
      <c r="D121" s="1059"/>
      <c r="E121" s="1060"/>
      <c r="F121" s="1047"/>
      <c r="G121" s="1061"/>
      <c r="H121" s="133"/>
      <c r="I121" s="133"/>
      <c r="J121" s="133"/>
      <c r="K121" s="117"/>
      <c r="L121" s="117"/>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row>
    <row r="122" spans="1:56" s="118" customFormat="1" ht="51">
      <c r="A122" s="11">
        <v>2</v>
      </c>
      <c r="B122" s="228" t="s">
        <v>186</v>
      </c>
      <c r="C122" s="229" t="s">
        <v>108</v>
      </c>
      <c r="D122" s="1062">
        <v>2</v>
      </c>
      <c r="E122" s="1009" t="s">
        <v>6</v>
      </c>
      <c r="F122" s="1629"/>
      <c r="G122" s="1004">
        <f>ROUND(D122*F122,2)</f>
        <v>0</v>
      </c>
      <c r="H122" s="133"/>
      <c r="I122" s="133"/>
      <c r="J122" s="133"/>
      <c r="K122" s="117"/>
      <c r="L122" s="117"/>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row>
    <row r="123" spans="1:56" s="118" customFormat="1" ht="15.75">
      <c r="A123" s="13"/>
      <c r="B123" s="195"/>
      <c r="C123" s="196"/>
      <c r="D123" s="1059"/>
      <c r="E123" s="1060"/>
      <c r="F123" s="1047"/>
      <c r="G123" s="1061"/>
      <c r="H123" s="133"/>
      <c r="I123" s="133"/>
      <c r="J123" s="133"/>
      <c r="K123" s="117"/>
      <c r="L123" s="117"/>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row>
    <row r="124" spans="1:56" s="118" customFormat="1" ht="51">
      <c r="A124" s="11">
        <v>3</v>
      </c>
      <c r="B124" s="228" t="s">
        <v>308</v>
      </c>
      <c r="C124" s="229" t="s">
        <v>307</v>
      </c>
      <c r="D124" s="1062">
        <v>4</v>
      </c>
      <c r="E124" s="1009" t="s">
        <v>6</v>
      </c>
      <c r="F124" s="1629"/>
      <c r="G124" s="1004">
        <f>ROUND(D124*F124,2)</f>
        <v>0</v>
      </c>
      <c r="H124" s="133"/>
      <c r="I124" s="133"/>
      <c r="J124" s="133"/>
      <c r="K124" s="117"/>
      <c r="L124" s="117"/>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row>
    <row r="125" spans="1:56" s="118" customFormat="1" ht="15.75">
      <c r="A125" s="191"/>
      <c r="B125" s="195"/>
      <c r="C125" s="196"/>
      <c r="D125" s="1059"/>
      <c r="E125" s="1060"/>
      <c r="F125" s="1047"/>
      <c r="G125" s="1061"/>
      <c r="H125" s="133"/>
      <c r="I125" s="133"/>
      <c r="J125" s="133"/>
      <c r="K125" s="117"/>
      <c r="L125" s="117"/>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row>
    <row r="126" spans="1:56" s="118" customFormat="1" ht="51">
      <c r="A126" s="11">
        <v>4</v>
      </c>
      <c r="B126" s="228" t="s">
        <v>187</v>
      </c>
      <c r="C126" s="229" t="s">
        <v>109</v>
      </c>
      <c r="D126" s="1062">
        <v>11</v>
      </c>
      <c r="E126" s="1009" t="s">
        <v>6</v>
      </c>
      <c r="F126" s="1629"/>
      <c r="G126" s="1004">
        <f>ROUND(D126*F126,2)</f>
        <v>0</v>
      </c>
      <c r="H126" s="133"/>
      <c r="I126" s="133"/>
      <c r="J126" s="133"/>
      <c r="K126" s="117"/>
      <c r="L126" s="117"/>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row>
    <row r="127" spans="1:56" s="118" customFormat="1" ht="15.75">
      <c r="A127" s="13"/>
      <c r="B127" s="195"/>
      <c r="C127" s="196"/>
      <c r="D127" s="1059"/>
      <c r="E127" s="1060"/>
      <c r="F127" s="1047"/>
      <c r="G127" s="1061"/>
      <c r="H127" s="133"/>
      <c r="I127" s="133"/>
      <c r="J127" s="133"/>
      <c r="K127" s="117"/>
      <c r="L127" s="117"/>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row>
    <row r="128" spans="1:56" s="118" customFormat="1" ht="51">
      <c r="A128" s="11">
        <v>5</v>
      </c>
      <c r="B128" s="228" t="s">
        <v>188</v>
      </c>
      <c r="C128" s="229" t="s">
        <v>110</v>
      </c>
      <c r="D128" s="1062">
        <v>3</v>
      </c>
      <c r="E128" s="1009" t="s">
        <v>6</v>
      </c>
      <c r="F128" s="1629"/>
      <c r="G128" s="1004">
        <f>ROUND(D128*F128,2)</f>
        <v>0</v>
      </c>
      <c r="H128" s="133"/>
      <c r="I128" s="133"/>
      <c r="J128" s="133"/>
      <c r="K128" s="117"/>
      <c r="L128" s="117"/>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row>
    <row r="129" spans="1:56" s="118" customFormat="1" ht="15.75">
      <c r="A129" s="13"/>
      <c r="B129" s="195"/>
      <c r="C129" s="196"/>
      <c r="D129" s="1059"/>
      <c r="E129" s="1060"/>
      <c r="F129" s="1047"/>
      <c r="G129" s="1061"/>
      <c r="H129" s="133"/>
      <c r="I129" s="133"/>
      <c r="J129" s="133"/>
      <c r="K129" s="117"/>
      <c r="L129" s="117"/>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row>
    <row r="130" spans="1:56" s="118" customFormat="1" ht="51">
      <c r="A130" s="11">
        <v>6</v>
      </c>
      <c r="B130" s="228" t="s">
        <v>359</v>
      </c>
      <c r="C130" s="229" t="s">
        <v>360</v>
      </c>
      <c r="D130" s="1062">
        <v>2</v>
      </c>
      <c r="E130" s="1009" t="s">
        <v>6</v>
      </c>
      <c r="F130" s="1629"/>
      <c r="G130" s="1004">
        <f>ROUND(D130*F130,2)</f>
        <v>0</v>
      </c>
      <c r="H130" s="133"/>
      <c r="I130" s="133"/>
      <c r="J130" s="133"/>
      <c r="K130" s="117"/>
      <c r="L130" s="117"/>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row>
    <row r="131" spans="1:56" s="118" customFormat="1" ht="15.75">
      <c r="A131" s="13"/>
      <c r="B131" s="195"/>
      <c r="C131" s="196"/>
      <c r="D131" s="1059"/>
      <c r="E131" s="1060"/>
      <c r="F131" s="1047"/>
      <c r="G131" s="1061"/>
      <c r="H131" s="133"/>
      <c r="I131" s="133"/>
      <c r="J131" s="133"/>
      <c r="K131" s="117"/>
      <c r="L131" s="117"/>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row>
    <row r="132" spans="1:56" s="118" customFormat="1" ht="63.75">
      <c r="A132" s="11">
        <v>7</v>
      </c>
      <c r="B132" s="228" t="s">
        <v>309</v>
      </c>
      <c r="C132" s="229" t="s">
        <v>345</v>
      </c>
      <c r="D132" s="1062">
        <v>7</v>
      </c>
      <c r="E132" s="1009" t="s">
        <v>6</v>
      </c>
      <c r="F132" s="1629"/>
      <c r="G132" s="1004">
        <f>ROUND(D132*F132,2)</f>
        <v>0</v>
      </c>
      <c r="H132" s="133"/>
      <c r="I132" s="133"/>
      <c r="J132" s="133"/>
      <c r="K132" s="117"/>
      <c r="L132" s="117"/>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row>
    <row r="133" spans="1:56" s="118" customFormat="1" ht="15.75">
      <c r="A133" s="13"/>
      <c r="B133" s="195"/>
      <c r="C133" s="196"/>
      <c r="D133" s="1059"/>
      <c r="E133" s="1060"/>
      <c r="F133" s="1047"/>
      <c r="G133" s="1061"/>
      <c r="H133" s="133"/>
      <c r="I133" s="133"/>
      <c r="J133" s="133"/>
      <c r="K133" s="117"/>
      <c r="L133" s="117"/>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row>
    <row r="134" spans="1:56" s="118" customFormat="1" ht="63.75">
      <c r="A134" s="11">
        <v>8</v>
      </c>
      <c r="B134" s="228" t="s">
        <v>111</v>
      </c>
      <c r="C134" s="229" t="s">
        <v>346</v>
      </c>
      <c r="D134" s="1062">
        <v>2</v>
      </c>
      <c r="E134" s="1009" t="s">
        <v>6</v>
      </c>
      <c r="F134" s="1629"/>
      <c r="G134" s="1004">
        <f>ROUND(D134*F134,2)</f>
        <v>0</v>
      </c>
      <c r="H134" s="133"/>
      <c r="I134" s="133"/>
      <c r="J134" s="133"/>
      <c r="K134" s="117"/>
      <c r="L134" s="117"/>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row>
    <row r="135" spans="1:56" s="118" customFormat="1" ht="15.75">
      <c r="A135" s="191"/>
      <c r="B135" s="195"/>
      <c r="C135" s="196"/>
      <c r="D135" s="1059"/>
      <c r="E135" s="1060"/>
      <c r="F135" s="1047"/>
      <c r="G135" s="1061"/>
      <c r="H135" s="133"/>
      <c r="I135" s="133"/>
      <c r="J135" s="133"/>
      <c r="K135" s="117"/>
      <c r="L135" s="117"/>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row>
    <row r="136" spans="1:56" s="118" customFormat="1" ht="76.5">
      <c r="A136" s="11">
        <v>9</v>
      </c>
      <c r="B136" s="228" t="s">
        <v>310</v>
      </c>
      <c r="C136" s="229" t="s">
        <v>361</v>
      </c>
      <c r="D136" s="1062">
        <v>4</v>
      </c>
      <c r="E136" s="1009" t="s">
        <v>6</v>
      </c>
      <c r="F136" s="1629"/>
      <c r="G136" s="1004">
        <f>ROUND(D136*F136,2)</f>
        <v>0</v>
      </c>
      <c r="H136" s="133"/>
      <c r="I136" s="133"/>
      <c r="J136" s="133"/>
      <c r="K136" s="121"/>
      <c r="L136" s="117"/>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row>
    <row r="137" spans="1:56" s="118" customFormat="1" ht="15.75">
      <c r="A137" s="13"/>
      <c r="B137" s="195"/>
      <c r="C137" s="196"/>
      <c r="D137" s="1059"/>
      <c r="E137" s="1060"/>
      <c r="F137" s="1047"/>
      <c r="G137" s="1061"/>
      <c r="H137" s="133"/>
      <c r="I137" s="133"/>
      <c r="J137" s="133"/>
      <c r="K137" s="121"/>
      <c r="L137" s="117"/>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row>
    <row r="138" spans="1:56" s="118" customFormat="1" ht="77.25" thickBot="1">
      <c r="A138" s="11">
        <v>10</v>
      </c>
      <c r="B138" s="228" t="s">
        <v>191</v>
      </c>
      <c r="C138" s="229" t="s">
        <v>362</v>
      </c>
      <c r="D138" s="1062">
        <v>5</v>
      </c>
      <c r="E138" s="1009" t="s">
        <v>6</v>
      </c>
      <c r="F138" s="1629"/>
      <c r="G138" s="1004">
        <f>ROUND(D138*F138,2)</f>
        <v>0</v>
      </c>
      <c r="H138" s="133"/>
      <c r="I138" s="133"/>
      <c r="J138" s="133"/>
      <c r="K138" s="121"/>
      <c r="L138" s="117"/>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row>
    <row r="139" spans="1:56" s="118" customFormat="1" ht="16.5" thickTop="1">
      <c r="A139" s="230"/>
      <c r="B139" s="231"/>
      <c r="C139" s="232"/>
      <c r="D139" s="1063"/>
      <c r="E139" s="1064"/>
      <c r="F139" s="1065"/>
      <c r="G139" s="1066"/>
      <c r="H139" s="133"/>
      <c r="I139" s="133"/>
      <c r="J139" s="133"/>
      <c r="K139" s="117"/>
      <c r="L139" s="117"/>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row>
    <row r="140" spans="1:56" s="118" customFormat="1" ht="16.5" thickBot="1">
      <c r="A140" s="25"/>
      <c r="B140" s="234"/>
      <c r="C140" s="235" t="s">
        <v>112</v>
      </c>
      <c r="D140" s="1067"/>
      <c r="E140" s="1068"/>
      <c r="F140" s="1069"/>
      <c r="G140" s="1070">
        <f>SUM(G120:G139)</f>
        <v>0</v>
      </c>
      <c r="H140" s="133"/>
      <c r="I140" s="133"/>
      <c r="J140" s="133"/>
      <c r="K140" s="117"/>
      <c r="L140" s="117"/>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row>
    <row r="141" spans="1:56" s="118" customFormat="1" ht="15.75">
      <c r="A141" s="18"/>
      <c r="B141" s="192"/>
      <c r="C141" s="197"/>
      <c r="D141" s="1071"/>
      <c r="E141" s="1072"/>
      <c r="F141" s="1047"/>
      <c r="G141" s="1073"/>
      <c r="H141" s="133"/>
      <c r="I141" s="133"/>
      <c r="J141" s="133"/>
      <c r="K141" s="117"/>
      <c r="L141" s="117"/>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row>
    <row r="142" spans="1:56" s="118" customFormat="1" ht="15.75">
      <c r="A142" s="8"/>
      <c r="B142" s="225" t="s">
        <v>113</v>
      </c>
      <c r="C142" s="237" t="s">
        <v>114</v>
      </c>
      <c r="D142" s="1062"/>
      <c r="E142" s="1053"/>
      <c r="F142" s="1051"/>
      <c r="G142" s="1054"/>
      <c r="H142" s="133"/>
      <c r="I142" s="133"/>
      <c r="J142" s="133"/>
      <c r="K142" s="117"/>
      <c r="L142" s="117"/>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row>
    <row r="143" spans="1:56" s="118" customFormat="1" ht="15.75">
      <c r="A143" s="285"/>
      <c r="B143" s="286"/>
      <c r="C143" s="287"/>
      <c r="D143" s="1010"/>
      <c r="E143" s="1074"/>
      <c r="F143" s="1075"/>
      <c r="G143" s="1012"/>
      <c r="H143" s="133"/>
      <c r="I143" s="133"/>
      <c r="J143" s="133"/>
      <c r="K143" s="117"/>
      <c r="L143" s="117"/>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row>
    <row r="144" spans="1:56" s="118" customFormat="1" ht="89.25">
      <c r="A144" s="19">
        <v>1</v>
      </c>
      <c r="B144" s="238" t="s">
        <v>166</v>
      </c>
      <c r="C144" s="239" t="s">
        <v>167</v>
      </c>
      <c r="D144" s="1076">
        <v>79</v>
      </c>
      <c r="E144" s="1077" t="s">
        <v>115</v>
      </c>
      <c r="F144" s="1629"/>
      <c r="G144" s="1004">
        <f>ROUND(D144*F144,2)</f>
        <v>0</v>
      </c>
      <c r="H144" s="133"/>
      <c r="I144" s="133"/>
      <c r="J144" s="133"/>
      <c r="K144" s="117"/>
      <c r="L144" s="117"/>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row>
    <row r="145" spans="1:56" s="118" customFormat="1" ht="15.75">
      <c r="A145" s="285"/>
      <c r="B145" s="286"/>
      <c r="C145" s="287"/>
      <c r="D145" s="1010"/>
      <c r="E145" s="1074"/>
      <c r="F145" s="1075"/>
      <c r="G145" s="1012"/>
      <c r="H145" s="133"/>
      <c r="I145" s="133"/>
      <c r="J145" s="133"/>
      <c r="K145" s="117"/>
      <c r="L145" s="117"/>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row>
    <row r="146" spans="1:56" s="118" customFormat="1" ht="89.25">
      <c r="A146" s="19">
        <v>2</v>
      </c>
      <c r="B146" s="238" t="s">
        <v>341</v>
      </c>
      <c r="C146" s="239" t="s">
        <v>340</v>
      </c>
      <c r="D146" s="1076">
        <v>3000</v>
      </c>
      <c r="E146" s="1077" t="s">
        <v>115</v>
      </c>
      <c r="F146" s="1629"/>
      <c r="G146" s="1004">
        <f>ROUND(D146*F146,2)</f>
        <v>0</v>
      </c>
      <c r="H146" s="133"/>
      <c r="I146" s="133"/>
      <c r="J146" s="133"/>
      <c r="K146" s="117"/>
      <c r="L146" s="117"/>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row>
    <row r="147" spans="1:56" s="118" customFormat="1" ht="15.75">
      <c r="A147" s="285"/>
      <c r="B147" s="286"/>
      <c r="C147" s="287"/>
      <c r="D147" s="1010"/>
      <c r="E147" s="1074"/>
      <c r="F147" s="1075"/>
      <c r="G147" s="1012"/>
      <c r="H147" s="133"/>
      <c r="I147" s="133"/>
      <c r="J147" s="133"/>
      <c r="K147" s="117"/>
      <c r="L147" s="117"/>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row>
    <row r="148" spans="1:56" s="118" customFormat="1" ht="38.25">
      <c r="A148" s="19">
        <v>3</v>
      </c>
      <c r="B148" s="238" t="s">
        <v>339</v>
      </c>
      <c r="C148" s="239" t="s">
        <v>342</v>
      </c>
      <c r="D148" s="1076">
        <v>483</v>
      </c>
      <c r="E148" s="1077" t="s">
        <v>115</v>
      </c>
      <c r="F148" s="1629"/>
      <c r="G148" s="1004">
        <f>ROUND(D148*F148,2)</f>
        <v>0</v>
      </c>
      <c r="H148" s="133"/>
      <c r="I148" s="133"/>
      <c r="J148" s="133"/>
      <c r="K148" s="117"/>
      <c r="L148" s="117"/>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row>
    <row r="149" spans="1:56" s="118" customFormat="1" ht="15.75">
      <c r="A149" s="285"/>
      <c r="B149" s="200"/>
      <c r="C149" s="197"/>
      <c r="D149" s="1071"/>
      <c r="E149" s="1072"/>
      <c r="F149" s="1047"/>
      <c r="G149" s="1061"/>
      <c r="H149" s="133"/>
      <c r="I149" s="133"/>
      <c r="J149" s="133"/>
      <c r="K149" s="117"/>
      <c r="L149" s="117"/>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row>
    <row r="150" spans="1:56" s="118" customFormat="1" ht="89.25">
      <c r="A150" s="19">
        <v>4</v>
      </c>
      <c r="B150" s="238" t="s">
        <v>169</v>
      </c>
      <c r="C150" s="239" t="s">
        <v>170</v>
      </c>
      <c r="D150" s="1076">
        <v>10</v>
      </c>
      <c r="E150" s="1077" t="s">
        <v>115</v>
      </c>
      <c r="F150" s="1629"/>
      <c r="G150" s="1004">
        <f>ROUND(D150*F150,2)</f>
        <v>0</v>
      </c>
      <c r="H150" s="133"/>
      <c r="I150" s="133"/>
      <c r="J150" s="133"/>
      <c r="K150" s="117"/>
      <c r="L150" s="117"/>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row>
    <row r="151" spans="1:56" s="118" customFormat="1" ht="15.75">
      <c r="A151" s="18"/>
      <c r="B151" s="200"/>
      <c r="C151" s="197"/>
      <c r="D151" s="1071"/>
      <c r="E151" s="1072"/>
      <c r="F151" s="1047"/>
      <c r="G151" s="1061"/>
      <c r="H151" s="133"/>
      <c r="I151" s="133"/>
      <c r="J151" s="133"/>
      <c r="K151" s="117"/>
      <c r="L151" s="117"/>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row>
    <row r="152" spans="1:56" s="118" customFormat="1" ht="90" thickBot="1">
      <c r="A152" s="19">
        <v>5</v>
      </c>
      <c r="B152" s="238" t="s">
        <v>312</v>
      </c>
      <c r="C152" s="239" t="s">
        <v>313</v>
      </c>
      <c r="D152" s="1076">
        <v>56</v>
      </c>
      <c r="E152" s="1077" t="s">
        <v>115</v>
      </c>
      <c r="F152" s="1629"/>
      <c r="G152" s="1004">
        <f>ROUND(D152*F152,2)</f>
        <v>0</v>
      </c>
      <c r="H152" s="133"/>
      <c r="I152" s="133"/>
      <c r="J152" s="133"/>
      <c r="K152" s="117"/>
      <c r="L152" s="117"/>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row>
    <row r="153" spans="1:56" ht="13.5" thickTop="1">
      <c r="A153" s="240"/>
      <c r="B153" s="241"/>
      <c r="C153" s="232"/>
      <c r="D153" s="1063"/>
      <c r="E153" s="1064"/>
      <c r="F153" s="1078"/>
      <c r="G153" s="1066"/>
    </row>
    <row r="154" spans="1:56" ht="13.5" thickBot="1">
      <c r="A154" s="25"/>
      <c r="B154" s="243"/>
      <c r="C154" s="235" t="s">
        <v>116</v>
      </c>
      <c r="D154" s="1067"/>
      <c r="E154" s="1068"/>
      <c r="F154" s="1079"/>
      <c r="G154" s="1080">
        <f>SUM(G143:G153)</f>
        <v>0</v>
      </c>
    </row>
    <row r="155" spans="1:56" s="118" customFormat="1" ht="15.75">
      <c r="A155" s="18"/>
      <c r="B155" s="192"/>
      <c r="C155" s="197"/>
      <c r="D155" s="1071"/>
      <c r="E155" s="1072"/>
      <c r="F155" s="1047"/>
      <c r="G155" s="1073"/>
      <c r="H155" s="133"/>
      <c r="I155" s="133"/>
      <c r="J155" s="133"/>
      <c r="K155" s="117"/>
      <c r="L155" s="117"/>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row>
    <row r="156" spans="1:56" s="118" customFormat="1" ht="15.75">
      <c r="A156" s="8"/>
      <c r="B156" s="225" t="s">
        <v>137</v>
      </c>
      <c r="C156" s="237" t="s">
        <v>138</v>
      </c>
      <c r="D156" s="1062"/>
      <c r="E156" s="1053"/>
      <c r="F156" s="1051"/>
      <c r="G156" s="1054"/>
      <c r="H156" s="133"/>
      <c r="I156" s="133"/>
      <c r="J156" s="133"/>
      <c r="K156" s="117"/>
      <c r="L156" s="117"/>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row>
    <row r="157" spans="1:56" s="118" customFormat="1">
      <c r="A157" s="18"/>
      <c r="B157" s="200"/>
      <c r="C157" s="197"/>
      <c r="D157" s="1071"/>
      <c r="E157" s="1072"/>
      <c r="F157" s="1081"/>
      <c r="G157" s="1061"/>
      <c r="H157" s="133"/>
      <c r="I157" s="133"/>
      <c r="J157" s="133"/>
      <c r="K157" s="117"/>
      <c r="L157" s="117"/>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row>
    <row r="158" spans="1:56" s="118" customFormat="1" ht="39" thickBot="1">
      <c r="A158" s="18">
        <v>17</v>
      </c>
      <c r="B158" s="200" t="s">
        <v>174</v>
      </c>
      <c r="C158" s="197" t="s">
        <v>173</v>
      </c>
      <c r="D158" s="1071">
        <v>117</v>
      </c>
      <c r="E158" s="1072" t="s">
        <v>58</v>
      </c>
      <c r="F158" s="1629"/>
      <c r="G158" s="1004">
        <f>ROUND(D158*F158,2)</f>
        <v>0</v>
      </c>
      <c r="H158" s="133"/>
      <c r="I158" s="133"/>
      <c r="J158" s="133"/>
      <c r="K158" s="117"/>
      <c r="L158" s="117"/>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row>
    <row r="159" spans="1:56" ht="13.5" thickTop="1">
      <c r="A159" s="240"/>
      <c r="B159" s="241"/>
      <c r="C159" s="232"/>
      <c r="D159" s="1063"/>
      <c r="E159" s="1064"/>
      <c r="F159" s="1078"/>
      <c r="G159" s="1066"/>
    </row>
    <row r="160" spans="1:56" ht="26.25" thickBot="1">
      <c r="A160" s="25"/>
      <c r="B160" s="243"/>
      <c r="C160" s="235" t="s">
        <v>168</v>
      </c>
      <c r="D160" s="1067"/>
      <c r="E160" s="1068"/>
      <c r="F160" s="1079"/>
      <c r="G160" s="1080">
        <f>SUM(G157:G159)</f>
        <v>0</v>
      </c>
    </row>
    <row r="161" spans="1:56" s="118" customFormat="1" ht="15.75">
      <c r="A161" s="18"/>
      <c r="B161" s="192"/>
      <c r="C161" s="197"/>
      <c r="D161" s="1071"/>
      <c r="E161" s="1072"/>
      <c r="F161" s="1047"/>
      <c r="G161" s="1073"/>
      <c r="H161" s="133"/>
      <c r="I161" s="133"/>
      <c r="J161" s="133"/>
      <c r="K161" s="117"/>
      <c r="L161" s="117"/>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row>
    <row r="162" spans="1:56" s="118" customFormat="1" ht="15.75">
      <c r="A162" s="8"/>
      <c r="B162" s="225" t="s">
        <v>137</v>
      </c>
      <c r="C162" s="237" t="s">
        <v>141</v>
      </c>
      <c r="D162" s="1062"/>
      <c r="E162" s="1053"/>
      <c r="F162" s="1051"/>
      <c r="G162" s="1054"/>
      <c r="H162" s="133"/>
      <c r="I162" s="133"/>
      <c r="J162" s="133"/>
      <c r="K162" s="117"/>
      <c r="L162" s="117"/>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row>
    <row r="163" spans="1:56" s="118" customFormat="1" ht="15.75">
      <c r="A163" s="285"/>
      <c r="B163" s="286"/>
      <c r="C163" s="287"/>
      <c r="D163" s="1010"/>
      <c r="E163" s="1074"/>
      <c r="F163" s="1075"/>
      <c r="G163" s="1012"/>
      <c r="H163" s="133"/>
      <c r="I163" s="133"/>
      <c r="J163" s="133"/>
      <c r="K163" s="117"/>
      <c r="L163" s="117"/>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row>
    <row r="164" spans="1:56" s="118" customFormat="1" ht="51">
      <c r="A164" s="19">
        <v>1</v>
      </c>
      <c r="B164" s="238" t="s">
        <v>143</v>
      </c>
      <c r="C164" s="239" t="s">
        <v>142</v>
      </c>
      <c r="D164" s="1062">
        <v>2420</v>
      </c>
      <c r="E164" s="1077" t="s">
        <v>132</v>
      </c>
      <c r="F164" s="1629"/>
      <c r="G164" s="1004">
        <f>ROUND(D164*F164,2)</f>
        <v>0</v>
      </c>
      <c r="H164" s="133"/>
      <c r="I164" s="133"/>
      <c r="J164" s="133"/>
      <c r="K164" s="117"/>
      <c r="L164" s="117"/>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row>
    <row r="165" spans="1:56" s="118" customFormat="1" ht="15.75">
      <c r="A165" s="285"/>
      <c r="B165" s="286"/>
      <c r="C165" s="287"/>
      <c r="D165" s="1010"/>
      <c r="E165" s="1074"/>
      <c r="F165" s="1075"/>
      <c r="G165" s="1012"/>
      <c r="H165" s="133"/>
      <c r="I165" s="133"/>
      <c r="J165" s="133"/>
      <c r="K165" s="117"/>
      <c r="L165" s="117"/>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row>
    <row r="166" spans="1:56" s="118" customFormat="1" ht="25.5">
      <c r="A166" s="19">
        <v>2</v>
      </c>
      <c r="B166" s="238" t="s">
        <v>192</v>
      </c>
      <c r="C166" s="239" t="s">
        <v>321</v>
      </c>
      <c r="D166" s="1062">
        <v>5</v>
      </c>
      <c r="E166" s="1077" t="s">
        <v>58</v>
      </c>
      <c r="F166" s="1629"/>
      <c r="G166" s="1004">
        <f>ROUND(D166*F166,2)</f>
        <v>0</v>
      </c>
      <c r="H166" s="133"/>
      <c r="I166" s="133"/>
      <c r="J166" s="133"/>
      <c r="K166" s="117"/>
      <c r="L166" s="117"/>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row>
    <row r="167" spans="1:56" s="118" customFormat="1" ht="15.75">
      <c r="A167" s="285"/>
      <c r="B167" s="286"/>
      <c r="C167" s="287"/>
      <c r="D167" s="1010"/>
      <c r="E167" s="1074"/>
      <c r="F167" s="1075"/>
      <c r="G167" s="1012"/>
      <c r="H167" s="133"/>
      <c r="I167" s="133"/>
      <c r="J167" s="133"/>
      <c r="K167" s="117"/>
      <c r="L167" s="117"/>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row>
    <row r="168" spans="1:56" s="118" customFormat="1" ht="25.5">
      <c r="A168" s="19">
        <v>3</v>
      </c>
      <c r="B168" s="238" t="s">
        <v>314</v>
      </c>
      <c r="C168" s="239" t="s">
        <v>315</v>
      </c>
      <c r="D168" s="1062">
        <v>10</v>
      </c>
      <c r="E168" s="1077" t="s">
        <v>58</v>
      </c>
      <c r="F168" s="1629"/>
      <c r="G168" s="1004">
        <f>ROUND(D168*F168,2)</f>
        <v>0</v>
      </c>
      <c r="H168" s="133"/>
      <c r="I168" s="133"/>
      <c r="J168" s="133"/>
      <c r="K168" s="117"/>
      <c r="L168" s="117"/>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row>
    <row r="169" spans="1:56" s="118" customFormat="1" ht="15.75">
      <c r="A169" s="285"/>
      <c r="B169" s="286"/>
      <c r="C169" s="287"/>
      <c r="D169" s="1010"/>
      <c r="E169" s="1074"/>
      <c r="F169" s="1075"/>
      <c r="G169" s="1012"/>
      <c r="H169" s="133"/>
      <c r="I169" s="133"/>
      <c r="J169" s="133"/>
      <c r="K169" s="117"/>
      <c r="L169" s="117"/>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row>
    <row r="170" spans="1:56" s="118" customFormat="1" ht="26.25" thickBot="1">
      <c r="A170" s="19">
        <v>4</v>
      </c>
      <c r="B170" s="238"/>
      <c r="C170" s="239" t="s">
        <v>193</v>
      </c>
      <c r="D170" s="1062">
        <v>1</v>
      </c>
      <c r="E170" s="1077" t="s">
        <v>58</v>
      </c>
      <c r="F170" s="1629"/>
      <c r="G170" s="1004">
        <f>ROUND(D170*F170,2)</f>
        <v>0</v>
      </c>
      <c r="H170" s="133"/>
      <c r="I170" s="133"/>
      <c r="J170" s="133"/>
      <c r="K170" s="117"/>
      <c r="L170" s="117"/>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row>
    <row r="171" spans="1:56" ht="13.5" thickTop="1">
      <c r="A171" s="240"/>
      <c r="B171" s="241"/>
      <c r="C171" s="232"/>
      <c r="D171" s="1063"/>
      <c r="E171" s="1064"/>
      <c r="F171" s="1078"/>
      <c r="G171" s="1066"/>
    </row>
    <row r="172" spans="1:56" ht="13.5" customHeight="1" thickBot="1">
      <c r="A172" s="25"/>
      <c r="B172" s="243"/>
      <c r="C172" s="235" t="s">
        <v>168</v>
      </c>
      <c r="D172" s="1067"/>
      <c r="E172" s="1068"/>
      <c r="F172" s="1079"/>
      <c r="G172" s="1080">
        <f>SUM(G164:G171)</f>
        <v>0</v>
      </c>
    </row>
    <row r="173" spans="1:56">
      <c r="A173" s="4"/>
      <c r="B173" s="198"/>
      <c r="C173" s="201"/>
      <c r="D173" s="1071"/>
      <c r="E173" s="1072"/>
      <c r="F173" s="1071"/>
      <c r="G173" s="1073"/>
    </row>
    <row r="174" spans="1:56" ht="13.5" thickBot="1">
      <c r="A174" s="203"/>
      <c r="B174" s="204"/>
      <c r="C174" s="205" t="s">
        <v>117</v>
      </c>
      <c r="D174" s="1082"/>
      <c r="E174" s="1083"/>
      <c r="F174" s="1082"/>
      <c r="G174" s="1084">
        <f>(G140+G154+G160+G172)</f>
        <v>0</v>
      </c>
    </row>
    <row r="175" spans="1:56" ht="13.5" thickTop="1">
      <c r="D175" s="1679">
        <f>SUM(D24:D171)</f>
        <v>135465.35999999999</v>
      </c>
    </row>
  </sheetData>
  <dataConsolidate/>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2
&amp;A</oddHeader>
    <oddFooter>&amp;C &amp;P</oddFooter>
  </headerFooter>
  <rowBreaks count="6" manualBreakCount="6">
    <brk id="41" max="6" man="1"/>
    <brk id="69" max="6" man="1"/>
    <brk id="100" max="6" man="1"/>
    <brk id="127" max="6" man="1"/>
    <brk id="145" max="6" man="1"/>
    <brk id="168"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6"/>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8.28515625" style="40" customWidth="1"/>
    <col min="5" max="5" width="5.5703125" style="897" customWidth="1"/>
    <col min="6" max="6" width="11.140625" style="296" bestFit="1"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1042</v>
      </c>
      <c r="C1" s="1"/>
      <c r="D1" s="40"/>
      <c r="E1" s="40"/>
      <c r="F1" s="36"/>
      <c r="G1" s="36"/>
      <c r="H1" s="1"/>
      <c r="I1" s="1"/>
    </row>
    <row r="2" spans="1:9" customFormat="1" ht="15.75">
      <c r="A2" s="1"/>
      <c r="B2" s="29" t="s">
        <v>995</v>
      </c>
      <c r="C2" s="1"/>
      <c r="D2" s="40"/>
      <c r="E2" s="40"/>
      <c r="F2" s="36"/>
      <c r="G2" s="36"/>
      <c r="H2" s="1"/>
      <c r="I2" s="1"/>
    </row>
    <row r="3" spans="1:9" customFormat="1" ht="13.5" thickBot="1">
      <c r="A3" s="1"/>
      <c r="B3" s="1"/>
      <c r="C3" s="1"/>
      <c r="D3" s="40"/>
      <c r="E3" s="40"/>
      <c r="F3" s="36"/>
      <c r="G3" s="36"/>
      <c r="H3" s="1"/>
      <c r="I3" s="1"/>
    </row>
    <row r="4" spans="1:9" customFormat="1">
      <c r="A4" s="68" t="s">
        <v>20</v>
      </c>
      <c r="B4" s="72"/>
      <c r="C4" s="69" t="s">
        <v>2</v>
      </c>
      <c r="D4" s="830"/>
      <c r="E4" s="70"/>
      <c r="F4" s="70"/>
      <c r="G4" s="71" t="s">
        <v>133</v>
      </c>
      <c r="H4" s="1"/>
      <c r="I4" s="1"/>
    </row>
    <row r="5" spans="1:9" customFormat="1">
      <c r="A5" s="61"/>
      <c r="B5" s="58"/>
      <c r="C5" s="30"/>
      <c r="D5" s="831"/>
      <c r="E5" s="38"/>
      <c r="F5" s="38"/>
      <c r="G5" s="65"/>
      <c r="H5" s="1"/>
      <c r="I5" s="1"/>
    </row>
    <row r="6" spans="1:9" customFormat="1">
      <c r="A6" s="62" t="s">
        <v>21</v>
      </c>
      <c r="B6" s="57"/>
      <c r="C6" s="33" t="s">
        <v>4</v>
      </c>
      <c r="D6" s="832"/>
      <c r="E6" s="39"/>
      <c r="F6" s="39"/>
      <c r="G6" s="63">
        <f>'2.2-koles'!G23</f>
        <v>0</v>
      </c>
      <c r="H6" s="1"/>
      <c r="I6" s="1"/>
    </row>
    <row r="7" spans="1:9" customFormat="1">
      <c r="A7" s="64"/>
      <c r="B7" s="58"/>
      <c r="C7" s="30"/>
      <c r="D7" s="831"/>
      <c r="E7" s="38"/>
      <c r="F7" s="38"/>
      <c r="G7" s="65"/>
      <c r="H7" s="1"/>
      <c r="I7" s="1"/>
    </row>
    <row r="8" spans="1:9" customFormat="1">
      <c r="A8" s="62" t="s">
        <v>11</v>
      </c>
      <c r="B8" s="57"/>
      <c r="C8" s="33" t="s">
        <v>12</v>
      </c>
      <c r="D8" s="832"/>
      <c r="E8" s="39"/>
      <c r="F8" s="39"/>
      <c r="G8" s="66">
        <f>'2.2-koles'!G45</f>
        <v>0</v>
      </c>
      <c r="H8" s="1"/>
      <c r="I8" s="1"/>
    </row>
    <row r="9" spans="1:9" customFormat="1">
      <c r="A9" s="64"/>
      <c r="B9" s="58"/>
      <c r="C9" s="30"/>
      <c r="D9" s="831"/>
      <c r="E9" s="38"/>
      <c r="F9" s="38"/>
      <c r="G9" s="65"/>
      <c r="H9" s="1"/>
      <c r="I9" s="1"/>
    </row>
    <row r="10" spans="1:9" customFormat="1">
      <c r="A10" s="62" t="s">
        <v>14</v>
      </c>
      <c r="B10" s="57"/>
      <c r="C10" s="33" t="s">
        <v>23</v>
      </c>
      <c r="D10" s="832"/>
      <c r="E10" s="39"/>
      <c r="F10" s="39"/>
      <c r="G10" s="66">
        <f>'2.2-koles'!G55</f>
        <v>0</v>
      </c>
      <c r="H10" s="1"/>
      <c r="I10" s="1"/>
    </row>
    <row r="11" spans="1:9" customFormat="1">
      <c r="A11" s="64"/>
      <c r="B11" s="58"/>
      <c r="C11" s="30"/>
      <c r="D11" s="831"/>
      <c r="E11" s="38"/>
      <c r="F11" s="38"/>
      <c r="G11" s="65"/>
      <c r="H11" s="1"/>
      <c r="I11" s="1"/>
    </row>
    <row r="12" spans="1:9" s="31" customFormat="1">
      <c r="A12" s="62" t="s">
        <v>28</v>
      </c>
      <c r="B12" s="57"/>
      <c r="C12" s="33" t="s">
        <v>29</v>
      </c>
      <c r="D12" s="832"/>
      <c r="E12" s="39"/>
      <c r="F12" s="39"/>
      <c r="G12" s="66">
        <f>'2.2-koles'!G75</f>
        <v>0</v>
      </c>
      <c r="H12" s="41"/>
      <c r="I12" s="41"/>
    </row>
    <row r="13" spans="1:9" customFormat="1" ht="13.5" thickBot="1">
      <c r="A13" s="61"/>
      <c r="B13" s="58"/>
      <c r="C13" s="30"/>
      <c r="D13" s="831"/>
      <c r="E13" s="831"/>
      <c r="F13" s="38"/>
      <c r="G13" s="67"/>
      <c r="H13" s="1"/>
      <c r="I13" s="1"/>
    </row>
    <row r="14" spans="1:9" customFormat="1" ht="13.5" thickBot="1">
      <c r="A14" s="34"/>
      <c r="B14" s="59" t="s">
        <v>22</v>
      </c>
      <c r="C14" s="35"/>
      <c r="D14" s="833"/>
      <c r="E14" s="833"/>
      <c r="F14" s="37"/>
      <c r="G14" s="60">
        <f>SUM(G6:G13)</f>
        <v>0</v>
      </c>
      <c r="H14" s="1"/>
      <c r="I14" s="1"/>
    </row>
    <row r="16" spans="1:9" ht="13.5" thickBot="1"/>
    <row r="17" spans="1:56" s="157" customFormat="1" ht="26.25" thickTop="1">
      <c r="A17" s="867" t="s">
        <v>0</v>
      </c>
      <c r="B17" s="868" t="s">
        <v>1</v>
      </c>
      <c r="C17" s="818" t="s">
        <v>2</v>
      </c>
      <c r="D17" s="869" t="s">
        <v>129</v>
      </c>
      <c r="E17" s="819" t="s">
        <v>3</v>
      </c>
      <c r="F17" s="869" t="s">
        <v>1000</v>
      </c>
      <c r="G17" s="820" t="s">
        <v>133</v>
      </c>
      <c r="H17" s="41"/>
      <c r="I17" s="316"/>
      <c r="J17" s="133"/>
      <c r="K17" s="317"/>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56">
      <c r="A18" s="4"/>
      <c r="B18" s="5"/>
      <c r="C18" s="47"/>
      <c r="D18" s="834"/>
      <c r="E18" s="898"/>
      <c r="F18" s="117"/>
      <c r="G18" s="846"/>
      <c r="K18" s="125"/>
    </row>
    <row r="19" spans="1:56" ht="15.75">
      <c r="A19" s="6"/>
      <c r="B19" s="7">
        <v>1</v>
      </c>
      <c r="C19" s="48" t="s">
        <v>4</v>
      </c>
      <c r="D19" s="835"/>
      <c r="E19" s="899"/>
      <c r="F19" s="117"/>
      <c r="G19" s="862"/>
      <c r="K19" s="125"/>
    </row>
    <row r="20" spans="1:56">
      <c r="A20" s="6"/>
      <c r="B20" s="10"/>
      <c r="C20" s="50"/>
      <c r="D20" s="835"/>
      <c r="E20" s="899"/>
      <c r="F20" s="1872"/>
      <c r="G20" s="788"/>
      <c r="K20" s="125"/>
    </row>
    <row r="21" spans="1:56" ht="39" thickBot="1">
      <c r="A21" s="326">
        <v>1</v>
      </c>
      <c r="B21" s="327" t="s">
        <v>196</v>
      </c>
      <c r="C21" s="328" t="s">
        <v>199</v>
      </c>
      <c r="D21" s="1085">
        <v>1.7000000000000001E-2</v>
      </c>
      <c r="E21" s="1086" t="s">
        <v>62</v>
      </c>
      <c r="F21" s="1871"/>
      <c r="G21" s="772">
        <f>ROUND(D21*F21,2)</f>
        <v>0</v>
      </c>
      <c r="I21" s="121"/>
      <c r="K21" s="124"/>
    </row>
    <row r="22" spans="1:56" ht="13.5" thickTop="1">
      <c r="A22" s="4"/>
      <c r="B22" s="5"/>
      <c r="C22" s="47"/>
      <c r="D22" s="839"/>
      <c r="E22" s="898"/>
      <c r="F22" s="278"/>
      <c r="G22" s="208"/>
      <c r="K22" s="125"/>
    </row>
    <row r="23" spans="1:56" ht="13.5" thickBot="1">
      <c r="A23" s="277"/>
      <c r="B23" s="17"/>
      <c r="C23" s="43" t="s">
        <v>10</v>
      </c>
      <c r="D23" s="840"/>
      <c r="E23" s="904"/>
      <c r="F23" s="279"/>
      <c r="G23" s="214">
        <f>SUM(G20:G22)</f>
        <v>0</v>
      </c>
      <c r="K23" s="125"/>
    </row>
    <row r="24" spans="1:56">
      <c r="A24" s="18"/>
      <c r="B24" s="90"/>
      <c r="C24" s="55"/>
      <c r="D24" s="905"/>
      <c r="E24" s="906"/>
      <c r="F24" s="278"/>
      <c r="G24" s="319"/>
      <c r="K24" s="125"/>
    </row>
    <row r="25" spans="1:56" ht="15.75">
      <c r="A25" s="18"/>
      <c r="B25" s="98" t="s">
        <v>11</v>
      </c>
      <c r="C25" s="99" t="s">
        <v>12</v>
      </c>
      <c r="D25" s="839"/>
      <c r="E25" s="898"/>
      <c r="F25" s="278"/>
      <c r="G25" s="208"/>
      <c r="K25" s="125"/>
    </row>
    <row r="26" spans="1:56">
      <c r="A26" s="18"/>
      <c r="B26" s="20"/>
      <c r="C26" s="55"/>
      <c r="D26" s="839"/>
      <c r="E26" s="898"/>
      <c r="F26" s="278"/>
      <c r="G26" s="208"/>
      <c r="K26" s="125"/>
    </row>
    <row r="27" spans="1:56" ht="38.25">
      <c r="A27" s="19">
        <v>1</v>
      </c>
      <c r="B27" s="21" t="s">
        <v>38</v>
      </c>
      <c r="C27" s="44" t="s">
        <v>151</v>
      </c>
      <c r="D27" s="844">
        <v>10</v>
      </c>
      <c r="E27" s="901" t="s">
        <v>26</v>
      </c>
      <c r="F27" s="1629"/>
      <c r="G27" s="210">
        <f>ROUND(D27*F27,2)</f>
        <v>0</v>
      </c>
      <c r="I27" s="121"/>
      <c r="K27" s="126"/>
    </row>
    <row r="28" spans="1:56" s="103" customFormat="1">
      <c r="A28" s="302"/>
      <c r="B28" s="109"/>
      <c r="C28" s="52"/>
      <c r="D28" s="839"/>
      <c r="E28" s="902"/>
      <c r="F28" s="110"/>
      <c r="G28" s="209"/>
      <c r="H28" s="134"/>
      <c r="I28" s="127"/>
      <c r="J28" s="128"/>
      <c r="K28" s="125"/>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row>
    <row r="29" spans="1:56" s="103" customFormat="1" ht="25.5">
      <c r="A29" s="114">
        <v>2</v>
      </c>
      <c r="B29" s="178" t="s">
        <v>150</v>
      </c>
      <c r="C29" s="51" t="s">
        <v>149</v>
      </c>
      <c r="D29" s="844">
        <v>12</v>
      </c>
      <c r="E29" s="901" t="s">
        <v>26</v>
      </c>
      <c r="F29" s="1629"/>
      <c r="G29" s="210">
        <f>ROUND(D29*F29,2)</f>
        <v>0</v>
      </c>
      <c r="H29" s="134"/>
      <c r="I29" s="127"/>
      <c r="J29" s="128"/>
      <c r="K29" s="126"/>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row>
    <row r="30" spans="1:56">
      <c r="A30" s="302"/>
      <c r="B30" s="22"/>
      <c r="C30" s="45"/>
      <c r="D30" s="839"/>
      <c r="E30" s="898"/>
      <c r="F30" s="108"/>
      <c r="G30" s="209"/>
      <c r="I30" s="121"/>
      <c r="K30" s="125"/>
    </row>
    <row r="31" spans="1:56" s="103" customFormat="1" ht="25.5">
      <c r="A31" s="114">
        <v>3</v>
      </c>
      <c r="B31" s="115" t="s">
        <v>61</v>
      </c>
      <c r="C31" s="51" t="s">
        <v>86</v>
      </c>
      <c r="D31" s="845">
        <v>60</v>
      </c>
      <c r="E31" s="901" t="s">
        <v>25</v>
      </c>
      <c r="F31" s="1629"/>
      <c r="G31" s="210">
        <f>ROUND(D31*F31,2)</f>
        <v>0</v>
      </c>
      <c r="H31" s="134"/>
      <c r="I31" s="127"/>
      <c r="J31" s="128"/>
      <c r="K31" s="131"/>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row>
    <row r="32" spans="1:56">
      <c r="A32" s="18"/>
      <c r="B32" s="268"/>
      <c r="C32" s="181"/>
      <c r="D32" s="846"/>
      <c r="E32" s="908"/>
      <c r="F32" s="269"/>
      <c r="G32" s="270"/>
      <c r="I32" s="121"/>
      <c r="K32" s="125"/>
    </row>
    <row r="33" spans="1:63" s="103" customFormat="1" ht="38.25">
      <c r="A33" s="19">
        <v>4</v>
      </c>
      <c r="B33" s="115" t="s">
        <v>180</v>
      </c>
      <c r="C33" s="51" t="s">
        <v>181</v>
      </c>
      <c r="D33" s="845">
        <v>50</v>
      </c>
      <c r="E33" s="901" t="s">
        <v>25</v>
      </c>
      <c r="F33" s="1629"/>
      <c r="G33" s="210">
        <f>ROUND(D33*F33,2)</f>
        <v>0</v>
      </c>
      <c r="H33" s="134"/>
      <c r="I33" s="127"/>
      <c r="J33" s="128"/>
      <c r="K33" s="131"/>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row>
    <row r="34" spans="1:63">
      <c r="A34" s="302"/>
      <c r="B34" s="22"/>
      <c r="C34" s="45"/>
      <c r="D34" s="839"/>
      <c r="E34" s="898"/>
      <c r="F34" s="108"/>
      <c r="G34" s="208"/>
      <c r="I34" s="121"/>
      <c r="K34" s="125"/>
    </row>
    <row r="35" spans="1:63" ht="38.25">
      <c r="A35" s="114">
        <v>5</v>
      </c>
      <c r="B35" s="21" t="s">
        <v>210</v>
      </c>
      <c r="C35" s="44" t="s">
        <v>209</v>
      </c>
      <c r="D35" s="844">
        <v>11</v>
      </c>
      <c r="E35" s="901" t="s">
        <v>26</v>
      </c>
      <c r="F35" s="1629"/>
      <c r="G35" s="210">
        <f>ROUND(D35*F35,2)</f>
        <v>0</v>
      </c>
      <c r="I35" s="121"/>
      <c r="K35" s="126"/>
    </row>
    <row r="36" spans="1:63">
      <c r="A36" s="302"/>
      <c r="B36" s="20"/>
      <c r="C36" s="55"/>
      <c r="D36" s="839"/>
      <c r="E36" s="898"/>
      <c r="F36" s="278"/>
      <c r="G36" s="208"/>
      <c r="K36" s="125"/>
    </row>
    <row r="37" spans="1:63" ht="25.5">
      <c r="A37" s="114">
        <v>6</v>
      </c>
      <c r="B37" s="21" t="s">
        <v>42</v>
      </c>
      <c r="C37" s="44" t="s">
        <v>118</v>
      </c>
      <c r="D37" s="844">
        <v>14</v>
      </c>
      <c r="E37" s="901" t="s">
        <v>25</v>
      </c>
      <c r="F37" s="1629"/>
      <c r="G37" s="210">
        <f>ROUND(D37*F37,2)</f>
        <v>0</v>
      </c>
      <c r="I37" s="121"/>
      <c r="J37" s="117"/>
      <c r="K37" s="126"/>
    </row>
    <row r="38" spans="1:63">
      <c r="A38" s="18"/>
      <c r="B38" s="27"/>
      <c r="C38" s="47"/>
      <c r="D38" s="839"/>
      <c r="E38" s="898"/>
      <c r="F38" s="108"/>
      <c r="G38" s="208"/>
      <c r="H38" s="102"/>
      <c r="I38" s="102"/>
      <c r="J38" s="102"/>
      <c r="K38" s="102"/>
      <c r="L38" s="102"/>
      <c r="M38" s="102"/>
      <c r="N38" s="102"/>
      <c r="O38" s="41"/>
      <c r="P38" s="121"/>
      <c r="R38" s="126"/>
      <c r="BE38" s="133"/>
      <c r="BF38" s="133"/>
      <c r="BG38" s="133"/>
      <c r="BH38" s="133"/>
      <c r="BI38" s="133"/>
      <c r="BJ38" s="133"/>
      <c r="BK38" s="133"/>
    </row>
    <row r="39" spans="1:63" ht="25.5">
      <c r="A39" s="19">
        <v>7</v>
      </c>
      <c r="B39" s="246">
        <v>29113</v>
      </c>
      <c r="C39" s="247" t="s">
        <v>154</v>
      </c>
      <c r="D39" s="844">
        <v>4</v>
      </c>
      <c r="E39" s="901" t="s">
        <v>63</v>
      </c>
      <c r="F39" s="1629"/>
      <c r="G39" s="210">
        <f>ROUND(D39*F39,2)</f>
        <v>0</v>
      </c>
      <c r="H39" s="102"/>
      <c r="I39" s="102"/>
      <c r="J39" s="102"/>
      <c r="K39" s="102"/>
      <c r="L39" s="102"/>
      <c r="M39" s="102"/>
      <c r="N39" s="102"/>
      <c r="O39" s="41"/>
      <c r="P39" s="121"/>
      <c r="R39" s="125"/>
      <c r="BE39" s="133"/>
      <c r="BF39" s="133"/>
      <c r="BG39" s="133"/>
      <c r="BH39" s="133"/>
      <c r="BI39" s="133"/>
      <c r="BJ39" s="133"/>
      <c r="BK39" s="133"/>
    </row>
    <row r="40" spans="1:63">
      <c r="A40" s="302"/>
      <c r="B40" s="27"/>
      <c r="C40" s="47"/>
      <c r="D40" s="839"/>
      <c r="E40" s="898"/>
      <c r="F40" s="108"/>
      <c r="G40" s="208"/>
      <c r="H40" s="102"/>
      <c r="I40" s="102"/>
      <c r="J40" s="102"/>
      <c r="K40" s="102"/>
      <c r="L40" s="102"/>
      <c r="M40" s="102"/>
      <c r="N40" s="102"/>
      <c r="O40" s="41"/>
      <c r="P40" s="121"/>
      <c r="R40" s="126"/>
      <c r="BE40" s="133"/>
      <c r="BF40" s="133"/>
      <c r="BG40" s="133"/>
      <c r="BH40" s="133"/>
      <c r="BI40" s="133"/>
      <c r="BJ40" s="133"/>
      <c r="BK40" s="133"/>
    </row>
    <row r="41" spans="1:63" ht="25.5">
      <c r="A41" s="114">
        <v>8</v>
      </c>
      <c r="B41" s="246">
        <v>29121</v>
      </c>
      <c r="C41" s="247" t="s">
        <v>247</v>
      </c>
      <c r="D41" s="844">
        <v>24</v>
      </c>
      <c r="E41" s="901" t="s">
        <v>63</v>
      </c>
      <c r="F41" s="1629"/>
      <c r="G41" s="210">
        <f>ROUND(D41*F41,2)</f>
        <v>0</v>
      </c>
      <c r="H41" s="102"/>
      <c r="I41" s="102"/>
      <c r="J41" s="102"/>
      <c r="K41" s="102"/>
      <c r="L41" s="102"/>
      <c r="M41" s="102"/>
      <c r="N41" s="102"/>
      <c r="O41" s="41"/>
      <c r="P41" s="121"/>
      <c r="R41" s="125"/>
      <c r="BE41" s="133"/>
      <c r="BF41" s="133"/>
      <c r="BG41" s="133"/>
      <c r="BH41" s="133"/>
      <c r="BI41" s="133"/>
      <c r="BJ41" s="133"/>
      <c r="BK41" s="133"/>
    </row>
    <row r="42" spans="1:63">
      <c r="A42" s="302"/>
      <c r="B42" s="27"/>
      <c r="C42" s="47"/>
      <c r="D42" s="839"/>
      <c r="E42" s="898"/>
      <c r="F42" s="108"/>
      <c r="G42" s="208"/>
      <c r="H42" s="102"/>
      <c r="I42" s="102"/>
      <c r="J42" s="102"/>
      <c r="K42" s="102"/>
      <c r="L42" s="102"/>
      <c r="M42" s="102"/>
      <c r="N42" s="102"/>
      <c r="O42" s="41"/>
      <c r="P42" s="121"/>
      <c r="R42" s="126"/>
      <c r="BE42" s="133"/>
      <c r="BF42" s="133"/>
      <c r="BG42" s="133"/>
      <c r="BH42" s="133"/>
      <c r="BI42" s="133"/>
      <c r="BJ42" s="133"/>
      <c r="BK42" s="133"/>
    </row>
    <row r="43" spans="1:63" ht="26.25" thickBot="1">
      <c r="A43" s="329">
        <v>9</v>
      </c>
      <c r="B43" s="330">
        <v>29133</v>
      </c>
      <c r="C43" s="301" t="s">
        <v>43</v>
      </c>
      <c r="D43" s="847">
        <v>12</v>
      </c>
      <c r="E43" s="903" t="s">
        <v>26</v>
      </c>
      <c r="F43" s="1871"/>
      <c r="G43" s="772">
        <f>ROUND(D43*F43,2)</f>
        <v>0</v>
      </c>
      <c r="H43" s="296"/>
      <c r="I43" s="102"/>
      <c r="J43" s="102"/>
      <c r="K43" s="102"/>
      <c r="L43" s="102"/>
      <c r="M43" s="102"/>
      <c r="N43" s="102"/>
      <c r="O43" s="41"/>
      <c r="P43" s="121"/>
      <c r="R43" s="125"/>
      <c r="BE43" s="133"/>
      <c r="BF43" s="133"/>
      <c r="BG43" s="133"/>
      <c r="BH43" s="133"/>
      <c r="BI43" s="133"/>
      <c r="BJ43" s="133"/>
      <c r="BK43" s="133"/>
    </row>
    <row r="44" spans="1:63" ht="13.5" thickTop="1">
      <c r="A44" s="18"/>
      <c r="B44" s="90"/>
      <c r="C44" s="298"/>
      <c r="D44" s="839"/>
      <c r="E44" s="898"/>
      <c r="F44" s="278"/>
      <c r="G44" s="299"/>
      <c r="K44" s="125"/>
    </row>
    <row r="45" spans="1:63" ht="13.5" thickBot="1">
      <c r="A45" s="283"/>
      <c r="B45" s="17"/>
      <c r="C45" s="43" t="s">
        <v>13</v>
      </c>
      <c r="D45" s="840"/>
      <c r="E45" s="904"/>
      <c r="F45" s="279"/>
      <c r="G45" s="214">
        <f>SUM(G26:G44)</f>
        <v>0</v>
      </c>
      <c r="K45" s="125"/>
    </row>
    <row r="46" spans="1:63">
      <c r="A46" s="95"/>
      <c r="B46" s="96"/>
      <c r="C46" s="97"/>
      <c r="D46" s="849"/>
      <c r="E46" s="911"/>
      <c r="F46" s="313"/>
      <c r="G46" s="220"/>
      <c r="K46" s="125"/>
    </row>
    <row r="47" spans="1:63" ht="15.75">
      <c r="A47" s="18"/>
      <c r="B47" s="98" t="s">
        <v>14</v>
      </c>
      <c r="C47" s="99" t="s">
        <v>23</v>
      </c>
      <c r="D47" s="839"/>
      <c r="E47" s="898"/>
      <c r="F47" s="278"/>
      <c r="G47" s="208"/>
      <c r="K47" s="125"/>
    </row>
    <row r="48" spans="1:63">
      <c r="A48" s="18"/>
      <c r="B48" s="22"/>
      <c r="C48" s="45"/>
      <c r="D48" s="839"/>
      <c r="E48" s="898"/>
      <c r="F48" s="108"/>
      <c r="G48" s="209"/>
      <c r="K48" s="125"/>
    </row>
    <row r="49" spans="1:56" ht="51">
      <c r="A49" s="19">
        <v>1</v>
      </c>
      <c r="B49" s="180" t="s">
        <v>87</v>
      </c>
      <c r="C49" s="44" t="s">
        <v>88</v>
      </c>
      <c r="D49" s="844">
        <v>17</v>
      </c>
      <c r="E49" s="907" t="s">
        <v>26</v>
      </c>
      <c r="F49" s="1629"/>
      <c r="G49" s="210">
        <f>ROUND(D49*F49,2)</f>
        <v>0</v>
      </c>
      <c r="I49" s="121"/>
      <c r="K49" s="125"/>
    </row>
    <row r="50" spans="1:56">
      <c r="A50" s="18"/>
      <c r="B50" s="22"/>
      <c r="C50" s="45"/>
      <c r="D50" s="839"/>
      <c r="E50" s="898"/>
      <c r="F50" s="278"/>
      <c r="G50" s="209"/>
      <c r="K50" s="125"/>
    </row>
    <row r="51" spans="1:56" ht="38.25">
      <c r="A51" s="19">
        <v>2</v>
      </c>
      <c r="B51" s="180" t="s">
        <v>156</v>
      </c>
      <c r="C51" s="44" t="s">
        <v>155</v>
      </c>
      <c r="D51" s="844">
        <v>25</v>
      </c>
      <c r="E51" s="907" t="s">
        <v>25</v>
      </c>
      <c r="F51" s="1629"/>
      <c r="G51" s="210">
        <f>ROUND(D51*F51,2)</f>
        <v>0</v>
      </c>
      <c r="K51" s="125"/>
    </row>
    <row r="52" spans="1:56">
      <c r="A52" s="18"/>
      <c r="B52" s="22"/>
      <c r="C52" s="45"/>
      <c r="D52" s="839"/>
      <c r="E52" s="898"/>
      <c r="F52" s="108"/>
      <c r="G52" s="209"/>
      <c r="K52" s="125"/>
    </row>
    <row r="53" spans="1:56" ht="26.25" thickBot="1">
      <c r="A53" s="23">
        <v>3</v>
      </c>
      <c r="B53" s="24" t="s">
        <v>128</v>
      </c>
      <c r="C53" s="46" t="s">
        <v>127</v>
      </c>
      <c r="D53" s="847">
        <v>1</v>
      </c>
      <c r="E53" s="909" t="s">
        <v>36</v>
      </c>
      <c r="F53" s="1871"/>
      <c r="G53" s="772">
        <f>ROUND(D53*F53,2)</f>
        <v>0</v>
      </c>
      <c r="K53" s="125"/>
    </row>
    <row r="54" spans="1:56" ht="13.5" thickTop="1">
      <c r="A54" s="18"/>
      <c r="B54" s="90"/>
      <c r="C54" s="47"/>
      <c r="D54" s="839"/>
      <c r="E54" s="898"/>
      <c r="F54" s="278"/>
      <c r="G54" s="208"/>
      <c r="K54" s="125"/>
    </row>
    <row r="55" spans="1:56" ht="26.25" thickBot="1">
      <c r="A55" s="25"/>
      <c r="B55" s="91"/>
      <c r="C55" s="43" t="s">
        <v>24</v>
      </c>
      <c r="D55" s="840"/>
      <c r="E55" s="904"/>
      <c r="F55" s="279"/>
      <c r="G55" s="214">
        <f>SUM(G48:G54)</f>
        <v>0</v>
      </c>
      <c r="K55" s="125"/>
    </row>
    <row r="56" spans="1:56" s="118" customFormat="1" ht="15.75">
      <c r="A56" s="92"/>
      <c r="B56" s="182"/>
      <c r="C56" s="183"/>
      <c r="D56" s="856"/>
      <c r="E56" s="912"/>
      <c r="F56" s="823"/>
      <c r="G56" s="184"/>
      <c r="H56" s="133"/>
      <c r="I56" s="133"/>
      <c r="J56" s="133"/>
      <c r="K56" s="119"/>
      <c r="L56" s="117"/>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row>
    <row r="57" spans="1:56" s="118" customFormat="1" ht="15.75">
      <c r="A57" s="185"/>
      <c r="B57" s="186" t="s">
        <v>28</v>
      </c>
      <c r="C57" s="187" t="s">
        <v>103</v>
      </c>
      <c r="D57" s="857"/>
      <c r="E57" s="913"/>
      <c r="F57" s="824"/>
      <c r="G57" s="188"/>
      <c r="H57" s="133"/>
      <c r="I57" s="133"/>
      <c r="J57" s="133"/>
      <c r="K57" s="119"/>
      <c r="L57" s="117"/>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row>
    <row r="58" spans="1:56" s="118" customFormat="1" ht="15.75">
      <c r="A58" s="191"/>
      <c r="B58" s="192"/>
      <c r="C58" s="193"/>
      <c r="D58" s="860"/>
      <c r="E58" s="915"/>
      <c r="F58" s="824"/>
      <c r="G58" s="194"/>
      <c r="H58" s="133"/>
      <c r="I58" s="133"/>
      <c r="J58" s="133"/>
      <c r="K58" s="117"/>
      <c r="L58" s="117"/>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row>
    <row r="59" spans="1:56" s="118" customFormat="1" ht="38.25">
      <c r="A59" s="11">
        <v>1</v>
      </c>
      <c r="B59" s="228" t="s">
        <v>106</v>
      </c>
      <c r="C59" s="229" t="s">
        <v>107</v>
      </c>
      <c r="D59" s="861">
        <v>5</v>
      </c>
      <c r="E59" s="859" t="s">
        <v>6</v>
      </c>
      <c r="F59" s="1629"/>
      <c r="G59" s="210">
        <f>ROUND(D59*F59,2)</f>
        <v>0</v>
      </c>
      <c r="H59" s="133"/>
      <c r="I59" s="133"/>
      <c r="J59" s="133"/>
      <c r="K59" s="117"/>
      <c r="L59" s="117"/>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1:56" s="118" customFormat="1" ht="15.75">
      <c r="A60" s="13"/>
      <c r="B60" s="195"/>
      <c r="C60" s="196"/>
      <c r="D60" s="862"/>
      <c r="E60" s="916"/>
      <c r="F60" s="824"/>
      <c r="G60" s="190"/>
      <c r="H60" s="133"/>
      <c r="I60" s="133"/>
      <c r="J60" s="133"/>
      <c r="K60" s="117"/>
      <c r="L60" s="117"/>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row>
    <row r="61" spans="1:56" s="118" customFormat="1" ht="51">
      <c r="A61" s="11">
        <v>2</v>
      </c>
      <c r="B61" s="228" t="s">
        <v>188</v>
      </c>
      <c r="C61" s="229" t="s">
        <v>110</v>
      </c>
      <c r="D61" s="788">
        <v>1</v>
      </c>
      <c r="E61" s="859" t="s">
        <v>6</v>
      </c>
      <c r="F61" s="1629"/>
      <c r="G61" s="210">
        <f>ROUND(D61*F61,2)</f>
        <v>0</v>
      </c>
      <c r="H61" s="133"/>
      <c r="I61" s="133"/>
      <c r="J61" s="133"/>
      <c r="K61" s="117"/>
      <c r="L61" s="117"/>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row>
    <row r="62" spans="1:56" s="118" customFormat="1" ht="15.75">
      <c r="A62" s="191"/>
      <c r="B62" s="195"/>
      <c r="C62" s="196"/>
      <c r="D62" s="862"/>
      <c r="E62" s="916"/>
      <c r="F62" s="824"/>
      <c r="G62" s="190"/>
      <c r="H62" s="133"/>
      <c r="I62" s="133"/>
      <c r="J62" s="133"/>
      <c r="K62" s="117"/>
      <c r="L62" s="117"/>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row>
    <row r="63" spans="1:56" s="118" customFormat="1" ht="51">
      <c r="A63" s="11">
        <v>3</v>
      </c>
      <c r="B63" s="228" t="s">
        <v>189</v>
      </c>
      <c r="C63" s="229" t="s">
        <v>190</v>
      </c>
      <c r="D63" s="788">
        <v>4</v>
      </c>
      <c r="E63" s="859" t="s">
        <v>6</v>
      </c>
      <c r="F63" s="1629"/>
      <c r="G63" s="210">
        <f>ROUND(D63*F63,2)</f>
        <v>0</v>
      </c>
      <c r="H63" s="133"/>
      <c r="I63" s="133"/>
      <c r="J63" s="133"/>
      <c r="K63" s="117"/>
      <c r="L63" s="117"/>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row>
    <row r="64" spans="1:56" s="103" customFormat="1" ht="15.75">
      <c r="A64" s="13"/>
      <c r="B64" s="195"/>
      <c r="C64" s="196"/>
      <c r="D64" s="862"/>
      <c r="E64" s="916"/>
      <c r="F64" s="917"/>
      <c r="G64" s="190"/>
      <c r="H64" s="134"/>
      <c r="I64" s="30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row>
    <row r="65" spans="1:56" s="134" customFormat="1" ht="63.75">
      <c r="A65" s="11">
        <v>4</v>
      </c>
      <c r="B65" s="228" t="s">
        <v>316</v>
      </c>
      <c r="C65" s="229" t="s">
        <v>356</v>
      </c>
      <c r="D65" s="788">
        <v>5</v>
      </c>
      <c r="E65" s="859" t="s">
        <v>6</v>
      </c>
      <c r="F65" s="1629"/>
      <c r="G65" s="210">
        <f>ROUND(D65*F65,2)</f>
        <v>0</v>
      </c>
      <c r="I65" s="30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row>
    <row r="66" spans="1:56" s="118" customFormat="1" ht="15.75">
      <c r="A66" s="191"/>
      <c r="B66" s="195"/>
      <c r="C66" s="196"/>
      <c r="D66" s="862"/>
      <c r="E66" s="916"/>
      <c r="F66" s="824"/>
      <c r="G66" s="190"/>
      <c r="H66" s="133"/>
      <c r="I66" s="133"/>
      <c r="J66" s="133"/>
      <c r="K66" s="117"/>
      <c r="L66" s="117"/>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1:56" s="118" customFormat="1" ht="63.75">
      <c r="A67" s="11">
        <v>5</v>
      </c>
      <c r="B67" s="228" t="s">
        <v>358</v>
      </c>
      <c r="C67" s="229" t="s">
        <v>357</v>
      </c>
      <c r="D67" s="788">
        <v>9</v>
      </c>
      <c r="E67" s="859" t="s">
        <v>6</v>
      </c>
      <c r="F67" s="1629"/>
      <c r="G67" s="210">
        <f>ROUND(D67*F67,2)</f>
        <v>0</v>
      </c>
      <c r="H67" s="133"/>
      <c r="I67" s="133"/>
      <c r="J67" s="133"/>
      <c r="K67" s="121"/>
      <c r="L67" s="117"/>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1:56" s="118" customFormat="1" ht="15.75">
      <c r="A68" s="13"/>
      <c r="B68" s="286"/>
      <c r="C68" s="287"/>
      <c r="D68" s="865"/>
      <c r="E68" s="918"/>
      <c r="F68" s="291"/>
      <c r="G68" s="270"/>
      <c r="H68" s="133"/>
      <c r="I68" s="133"/>
      <c r="J68" s="133"/>
      <c r="K68" s="117"/>
      <c r="L68" s="117"/>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1:56" s="118" customFormat="1" ht="89.25">
      <c r="A69" s="11">
        <v>6</v>
      </c>
      <c r="B69" s="238" t="s">
        <v>317</v>
      </c>
      <c r="C69" s="239" t="s">
        <v>318</v>
      </c>
      <c r="D69" s="866">
        <v>0</v>
      </c>
      <c r="E69" s="919" t="s">
        <v>115</v>
      </c>
      <c r="F69" s="1629"/>
      <c r="G69" s="210">
        <f>ROUND(D69*F69,2)</f>
        <v>0</v>
      </c>
      <c r="H69" s="133"/>
      <c r="I69" s="133"/>
      <c r="J69" s="133"/>
      <c r="K69" s="117"/>
      <c r="L69" s="117"/>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1:56" s="118" customFormat="1" ht="15.75">
      <c r="A70" s="191"/>
      <c r="B70" s="286"/>
      <c r="C70" s="287"/>
      <c r="D70" s="865"/>
      <c r="E70" s="918"/>
      <c r="F70" s="291"/>
      <c r="G70" s="270"/>
      <c r="H70" s="133"/>
      <c r="I70" s="133"/>
      <c r="J70" s="133"/>
      <c r="K70" s="117"/>
      <c r="L70" s="117"/>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row>
    <row r="71" spans="1:56" s="118" customFormat="1" ht="38.25">
      <c r="A71" s="11">
        <v>7</v>
      </c>
      <c r="B71" s="238" t="s">
        <v>319</v>
      </c>
      <c r="C71" s="239" t="s">
        <v>320</v>
      </c>
      <c r="D71" s="866">
        <v>0</v>
      </c>
      <c r="E71" s="919" t="s">
        <v>115</v>
      </c>
      <c r="F71" s="1629"/>
      <c r="G71" s="210">
        <f>ROUND(D71*F71,2)</f>
        <v>0</v>
      </c>
      <c r="H71" s="133"/>
      <c r="I71" s="133"/>
      <c r="J71" s="133"/>
      <c r="K71" s="117"/>
      <c r="L71" s="117"/>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1:56" s="118" customFormat="1" ht="15.75">
      <c r="A72" s="6"/>
      <c r="B72" s="288"/>
      <c r="C72" s="289"/>
      <c r="D72" s="862"/>
      <c r="E72" s="920"/>
      <c r="F72" s="824"/>
      <c r="G72" s="190"/>
      <c r="H72" s="133"/>
      <c r="I72" s="133"/>
      <c r="J72" s="133"/>
      <c r="K72" s="117"/>
      <c r="L72" s="117"/>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row>
    <row r="73" spans="1:56" s="118" customFormat="1" ht="102.75" thickBot="1">
      <c r="A73" s="23">
        <v>8</v>
      </c>
      <c r="B73" s="310" t="s">
        <v>335</v>
      </c>
      <c r="C73" s="311" t="s">
        <v>334</v>
      </c>
      <c r="D73" s="206">
        <v>0</v>
      </c>
      <c r="E73" s="921" t="s">
        <v>25</v>
      </c>
      <c r="F73" s="1871"/>
      <c r="G73" s="210">
        <f>ROUND(D73*F73,2)</f>
        <v>0</v>
      </c>
      <c r="H73" s="133"/>
      <c r="I73" s="133"/>
      <c r="J73" s="133"/>
      <c r="K73" s="117"/>
      <c r="L73" s="117"/>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row>
    <row r="74" spans="1:56" ht="13.5" thickTop="1">
      <c r="A74" s="4"/>
      <c r="B74" s="198"/>
      <c r="C74" s="201"/>
      <c r="D74" s="202"/>
      <c r="E74" s="922"/>
      <c r="F74" s="202"/>
      <c r="G74" s="199"/>
    </row>
    <row r="75" spans="1:56" ht="13.5" thickBot="1">
      <c r="A75" s="203"/>
      <c r="B75" s="204"/>
      <c r="C75" s="205" t="s">
        <v>117</v>
      </c>
      <c r="D75" s="206"/>
      <c r="E75" s="921"/>
      <c r="F75" s="206"/>
      <c r="G75" s="207">
        <f>SUM(G58:G74)</f>
        <v>0</v>
      </c>
    </row>
    <row r="76" spans="1:56" ht="13.5" thickTop="1">
      <c r="D76" s="1630">
        <f>SUM(D21:D73)</f>
        <v>264.017</v>
      </c>
    </row>
  </sheetData>
  <dataConsolidate/>
  <pageMargins left="0.98425196850393704" right="0.19685039370078741" top="1.299212598425197" bottom="0.78740157480314965" header="0.31496062992125984" footer="0.51181102362204722"/>
  <pageSetup paperSize="9" scale="98" orientation="portrait" r:id="rId1"/>
  <headerFooter alignWithMargins="0">
    <oddHeader>&amp;LR3-441/1298 
Murska Sobota - Gederovci
&amp;RETAPA 1
&amp;A</oddHeader>
    <oddFooter>&amp;C &amp;P</oddFooter>
  </headerFooter>
  <rowBreaks count="3" manualBreakCount="3">
    <brk id="16" max="6" man="1"/>
    <brk id="37" max="6" man="1"/>
    <brk id="55"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9"/>
  <sheetViews>
    <sheetView view="pageBreakPreview" zoomScaleNormal="100" workbookViewId="0"/>
  </sheetViews>
  <sheetFormatPr defaultRowHeight="12.75"/>
  <cols>
    <col min="6" max="6" width="14" customWidth="1"/>
    <col min="7" max="7" width="18.140625" style="36" customWidth="1"/>
    <col min="9" max="9" width="12.7109375" bestFit="1" customWidth="1"/>
  </cols>
  <sheetData>
    <row r="1" spans="1:9" s="31" customFormat="1">
      <c r="A1" s="135"/>
      <c r="C1" s="136"/>
      <c r="D1" s="137"/>
      <c r="F1" s="38"/>
      <c r="G1" s="138"/>
      <c r="H1" s="41"/>
      <c r="I1" s="41"/>
    </row>
    <row r="2" spans="1:9">
      <c r="A2" s="135"/>
      <c r="B2" s="139" t="s">
        <v>119</v>
      </c>
      <c r="C2" s="136"/>
      <c r="D2" s="137"/>
      <c r="E2" s="31"/>
      <c r="F2" s="38"/>
      <c r="G2" s="138"/>
      <c r="H2" s="1"/>
      <c r="I2" s="1"/>
    </row>
    <row r="3" spans="1:9">
      <c r="A3" s="135"/>
      <c r="B3" s="139" t="s">
        <v>994</v>
      </c>
      <c r="C3" s="136"/>
      <c r="D3" s="137"/>
      <c r="E3" s="31"/>
      <c r="F3" s="38"/>
      <c r="G3" s="138"/>
      <c r="H3" s="1"/>
      <c r="I3" s="1"/>
    </row>
    <row r="4" spans="1:9">
      <c r="A4" s="135"/>
      <c r="B4" s="31"/>
      <c r="C4" s="136"/>
      <c r="D4" s="137"/>
      <c r="E4" s="31"/>
      <c r="F4" s="38"/>
      <c r="G4" s="138"/>
      <c r="H4" s="1"/>
      <c r="I4" s="1"/>
    </row>
    <row r="5" spans="1:9">
      <c r="A5" s="140" t="s">
        <v>20</v>
      </c>
      <c r="B5" s="141"/>
      <c r="C5" s="142" t="s">
        <v>2</v>
      </c>
      <c r="D5" s="143"/>
      <c r="E5" s="144"/>
      <c r="F5" s="145"/>
      <c r="G5" s="146" t="s">
        <v>144</v>
      </c>
      <c r="H5" s="1"/>
      <c r="I5" s="1"/>
    </row>
    <row r="6" spans="1:9" s="153" customFormat="1">
      <c r="A6" s="249"/>
      <c r="B6" s="147"/>
      <c r="C6" s="148"/>
      <c r="D6" s="149"/>
      <c r="E6" s="150"/>
      <c r="F6" s="151"/>
      <c r="G6" s="250"/>
      <c r="H6" s="152"/>
      <c r="I6" s="152"/>
    </row>
    <row r="7" spans="1:9" s="133" customFormat="1">
      <c r="A7" s="154"/>
      <c r="B7" s="155" t="s">
        <v>120</v>
      </c>
      <c r="C7" s="156"/>
      <c r="D7" s="33"/>
      <c r="E7" s="157"/>
      <c r="F7" s="158"/>
      <c r="G7" s="251"/>
      <c r="H7" s="41"/>
      <c r="I7" s="41"/>
    </row>
    <row r="8" spans="1:9" s="31" customFormat="1">
      <c r="A8" s="159"/>
      <c r="B8" s="58"/>
      <c r="C8" s="30"/>
      <c r="D8" s="30"/>
      <c r="F8" s="38"/>
      <c r="G8" s="160"/>
      <c r="H8" s="41"/>
      <c r="I8" s="41"/>
    </row>
    <row r="9" spans="1:9" s="31" customFormat="1">
      <c r="A9" s="161" t="s">
        <v>21</v>
      </c>
      <c r="B9" s="57"/>
      <c r="C9" s="33" t="s">
        <v>325</v>
      </c>
      <c r="D9" s="33"/>
      <c r="E9" s="32"/>
      <c r="F9" s="39"/>
      <c r="G9" s="290">
        <f>'3.1-cesta'!G18</f>
        <v>0</v>
      </c>
      <c r="H9" s="41"/>
      <c r="I9" s="41"/>
    </row>
    <row r="10" spans="1:9" s="31" customFormat="1">
      <c r="A10" s="161" t="s">
        <v>11</v>
      </c>
      <c r="B10" s="57"/>
      <c r="C10" s="33" t="s">
        <v>326</v>
      </c>
      <c r="D10" s="33"/>
      <c r="E10" s="32"/>
      <c r="F10" s="39"/>
      <c r="G10" s="252">
        <f>'3.2-koles'!G16</f>
        <v>0</v>
      </c>
      <c r="H10" s="41"/>
      <c r="I10" s="41"/>
    </row>
    <row r="11" spans="1:9" s="31" customFormat="1">
      <c r="A11" s="161" t="s">
        <v>14</v>
      </c>
      <c r="B11" s="57"/>
      <c r="C11" s="33" t="s">
        <v>327</v>
      </c>
      <c r="D11" s="33"/>
      <c r="E11" s="32"/>
      <c r="F11" s="39"/>
      <c r="G11" s="252">
        <f>'3.3-bus'!G12</f>
        <v>0</v>
      </c>
      <c r="H11" s="41"/>
      <c r="I11" s="41"/>
    </row>
    <row r="12" spans="1:9" s="31" customFormat="1">
      <c r="A12" s="161" t="s">
        <v>15</v>
      </c>
      <c r="B12" s="57"/>
      <c r="C12" s="33" t="s">
        <v>257</v>
      </c>
      <c r="D12" s="33"/>
      <c r="E12" s="32"/>
      <c r="F12" s="39"/>
      <c r="G12" s="252">
        <f>'3.4-most 1'!F20</f>
        <v>0</v>
      </c>
      <c r="H12" s="41"/>
      <c r="I12" s="41"/>
    </row>
    <row r="13" spans="1:9" s="31" customFormat="1">
      <c r="A13" s="162"/>
      <c r="B13" s="58"/>
      <c r="C13" s="30"/>
      <c r="D13" s="30"/>
      <c r="F13" s="38"/>
      <c r="G13" s="254"/>
      <c r="H13" s="41"/>
      <c r="I13" s="41"/>
    </row>
    <row r="14" spans="1:9" s="150" customFormat="1" ht="13.5" thickBot="1">
      <c r="A14" s="255"/>
      <c r="B14" s="163" t="s">
        <v>121</v>
      </c>
      <c r="C14" s="164"/>
      <c r="D14" s="164"/>
      <c r="E14" s="165"/>
      <c r="F14" s="166"/>
      <c r="G14" s="256">
        <f>SUM(G9:G12)</f>
        <v>0</v>
      </c>
      <c r="H14" s="167"/>
      <c r="I14" s="167"/>
    </row>
    <row r="15" spans="1:9" s="153" customFormat="1" ht="13.5" thickTop="1">
      <c r="A15" s="257"/>
      <c r="B15" s="168"/>
      <c r="C15" s="169"/>
      <c r="D15" s="169"/>
      <c r="E15" s="150"/>
      <c r="F15" s="151"/>
      <c r="G15" s="258"/>
      <c r="H15" s="152"/>
      <c r="I15" s="152"/>
    </row>
    <row r="16" spans="1:9" s="153" customFormat="1">
      <c r="A16" s="259"/>
      <c r="B16" s="155" t="s">
        <v>122</v>
      </c>
      <c r="C16" s="170"/>
      <c r="D16" s="170"/>
      <c r="E16" s="171"/>
      <c r="F16" s="172"/>
      <c r="G16" s="260"/>
      <c r="H16" s="152"/>
      <c r="I16" s="152"/>
    </row>
    <row r="17" spans="1:17">
      <c r="A17" s="162"/>
      <c r="B17" s="58"/>
      <c r="C17" s="30"/>
      <c r="D17" s="30"/>
      <c r="E17" s="31"/>
      <c r="F17" s="38"/>
      <c r="G17" s="173"/>
      <c r="H17" s="1"/>
      <c r="I17" s="1"/>
    </row>
    <row r="18" spans="1:17">
      <c r="A18" s="161" t="s">
        <v>27</v>
      </c>
      <c r="B18" s="57"/>
      <c r="C18" s="33" t="s">
        <v>268</v>
      </c>
      <c r="D18" s="33"/>
      <c r="E18" s="32"/>
      <c r="F18" s="39"/>
      <c r="G18" s="290">
        <f>'3.5-VGU'!G11</f>
        <v>0</v>
      </c>
      <c r="H18" s="1"/>
      <c r="I18" s="1"/>
    </row>
    <row r="19" spans="1:17">
      <c r="A19" s="161" t="s">
        <v>28</v>
      </c>
      <c r="B19" s="57"/>
      <c r="C19" s="33" t="s">
        <v>272</v>
      </c>
      <c r="D19" s="33"/>
      <c r="E19" s="32"/>
      <c r="F19" s="39"/>
      <c r="G19" s="290">
        <f>'3.6-vodovod'!G11</f>
        <v>0</v>
      </c>
      <c r="H19" s="1"/>
      <c r="I19" s="1"/>
    </row>
    <row r="20" spans="1:17" s="102" customFormat="1">
      <c r="A20" s="161" t="s">
        <v>19</v>
      </c>
      <c r="B20" s="325"/>
      <c r="C20" s="33" t="s">
        <v>273</v>
      </c>
      <c r="D20" s="33"/>
      <c r="E20" s="157"/>
      <c r="F20" s="158"/>
      <c r="G20" s="290">
        <f>'3.7-FK'!G13</f>
        <v>0</v>
      </c>
      <c r="H20" s="1"/>
      <c r="I20" s="1"/>
    </row>
    <row r="21" spans="1:17">
      <c r="A21" s="161" t="s">
        <v>518</v>
      </c>
      <c r="B21" s="57"/>
      <c r="C21" s="33" t="s">
        <v>267</v>
      </c>
      <c r="D21" s="33"/>
      <c r="E21" s="32"/>
      <c r="F21" s="39"/>
      <c r="G21" s="290">
        <f>'3.8-CR'!F7</f>
        <v>0</v>
      </c>
      <c r="H21" s="1"/>
      <c r="I21" s="1"/>
    </row>
    <row r="22" spans="1:17">
      <c r="A22" s="161" t="s">
        <v>519</v>
      </c>
      <c r="B22" s="57"/>
      <c r="C22" s="33" t="s">
        <v>269</v>
      </c>
      <c r="D22" s="33"/>
      <c r="E22" s="32"/>
      <c r="F22" s="39"/>
      <c r="G22" s="290">
        <f>'3.9-EE'!F16</f>
        <v>0</v>
      </c>
      <c r="H22" s="1"/>
      <c r="I22" s="1"/>
    </row>
    <row r="23" spans="1:17">
      <c r="A23" s="161" t="s">
        <v>520</v>
      </c>
      <c r="B23" s="57"/>
      <c r="C23" s="33" t="s">
        <v>270</v>
      </c>
      <c r="D23" s="33"/>
      <c r="E23" s="32"/>
      <c r="F23" s="39"/>
      <c r="G23" s="290">
        <f>'3.10-TK vodi'!F7</f>
        <v>0</v>
      </c>
      <c r="H23" s="1"/>
      <c r="I23" s="1"/>
    </row>
    <row r="24" spans="1:17">
      <c r="A24" s="161" t="s">
        <v>521</v>
      </c>
      <c r="B24" s="57"/>
      <c r="C24" s="33" t="s">
        <v>271</v>
      </c>
      <c r="D24" s="33"/>
      <c r="E24" s="32"/>
      <c r="F24" s="39"/>
      <c r="G24" s="290">
        <f>'3.11-CATV'!F7</f>
        <v>0</v>
      </c>
      <c r="H24" s="1"/>
      <c r="I24" s="1"/>
    </row>
    <row r="25" spans="1:17" s="31" customFormat="1">
      <c r="A25" s="159"/>
      <c r="B25" s="58"/>
      <c r="C25" s="30"/>
      <c r="D25" s="30"/>
      <c r="E25" s="30"/>
      <c r="F25" s="38"/>
      <c r="G25" s="174"/>
      <c r="H25" s="41"/>
      <c r="I25" s="41"/>
    </row>
    <row r="26" spans="1:17" ht="13.5" thickBot="1">
      <c r="A26" s="261"/>
      <c r="B26" s="163" t="s">
        <v>123</v>
      </c>
      <c r="C26" s="175"/>
      <c r="D26" s="175"/>
      <c r="E26" s="175"/>
      <c r="F26" s="176"/>
      <c r="G26" s="262">
        <f>SUM(G18:G25)</f>
        <v>0</v>
      </c>
      <c r="H26" s="41"/>
      <c r="I26" s="41"/>
      <c r="J26" s="31"/>
      <c r="K26" s="31"/>
      <c r="L26" s="31"/>
      <c r="M26" s="31"/>
      <c r="N26" s="31"/>
      <c r="O26" s="31"/>
      <c r="P26" s="31"/>
      <c r="Q26" s="31"/>
    </row>
    <row r="27" spans="1:17" s="153" customFormat="1" ht="13.5" thickTop="1">
      <c r="A27" s="257"/>
      <c r="B27" s="168"/>
      <c r="C27" s="169"/>
      <c r="D27" s="169"/>
      <c r="E27" s="150"/>
      <c r="F27" s="151"/>
      <c r="G27" s="258"/>
      <c r="H27" s="152"/>
      <c r="I27" s="152"/>
    </row>
    <row r="28" spans="1:17" ht="16.5" thickBot="1">
      <c r="A28" s="794"/>
      <c r="B28" s="795" t="s">
        <v>124</v>
      </c>
      <c r="C28" s="796"/>
      <c r="D28" s="797"/>
      <c r="E28" s="797"/>
      <c r="F28" s="798"/>
      <c r="G28" s="799">
        <f>G14+G26</f>
        <v>0</v>
      </c>
      <c r="H28" s="1"/>
      <c r="I28" s="1"/>
    </row>
    <row r="29" spans="1:17" ht="13.5" thickTop="1">
      <c r="F29" s="1628">
        <f>'3.1-cesta'!D274+'3.2-koles'!D101+'3.3-bus'!D49+'3.4-most 1'!D139+'3.5-VGU'!E56+'3.6-vodovod'!E106+'3.7-FK'!E99+'3.8-CR'!C88+'3.9-EE'!D250+'3.10-TK vodi'!C66+'3.11-CATV'!C60</f>
        <v>262313.92100000003</v>
      </c>
    </row>
  </sheetData>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3  
&amp;A</oddHeader>
    <oddFooter>&amp;C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4"/>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11" style="40" customWidth="1"/>
    <col min="5" max="5" width="5.5703125" style="897" customWidth="1"/>
    <col min="6" max="6" width="11.140625" style="296" bestFit="1" customWidth="1"/>
    <col min="7" max="7" width="11.7109375" style="40" bestFit="1"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1008</v>
      </c>
      <c r="C1" s="1"/>
      <c r="D1" s="40"/>
      <c r="E1" s="40"/>
      <c r="F1" s="36"/>
      <c r="G1" s="36"/>
      <c r="H1" s="1"/>
      <c r="I1" s="1"/>
    </row>
    <row r="2" spans="1:9" customFormat="1" ht="15.75">
      <c r="A2" s="1"/>
      <c r="B2" s="29" t="s">
        <v>994</v>
      </c>
      <c r="C2" s="1"/>
      <c r="D2" s="40"/>
      <c r="E2" s="40"/>
      <c r="F2" s="36"/>
      <c r="G2" s="36"/>
      <c r="H2" s="1"/>
      <c r="I2" s="1"/>
    </row>
    <row r="3" spans="1:9" customFormat="1" ht="13.5" thickBot="1">
      <c r="A3" s="1"/>
      <c r="B3" s="1"/>
      <c r="C3" s="1"/>
      <c r="D3" s="40"/>
      <c r="E3" s="40"/>
      <c r="F3" s="36"/>
      <c r="G3" s="36"/>
      <c r="H3" s="1"/>
      <c r="I3" s="1"/>
    </row>
    <row r="4" spans="1:9" customFormat="1">
      <c r="A4" s="68" t="s">
        <v>20</v>
      </c>
      <c r="B4" s="72"/>
      <c r="C4" s="69" t="s">
        <v>2</v>
      </c>
      <c r="D4" s="830"/>
      <c r="E4" s="70"/>
      <c r="F4" s="70"/>
      <c r="G4" s="71" t="s">
        <v>133</v>
      </c>
      <c r="H4" s="1"/>
      <c r="I4" s="1"/>
    </row>
    <row r="5" spans="1:9" customFormat="1">
      <c r="A5" s="61"/>
      <c r="B5" s="58"/>
      <c r="C5" s="30"/>
      <c r="D5" s="831"/>
      <c r="E5" s="38"/>
      <c r="F5" s="38"/>
      <c r="G5" s="65"/>
      <c r="H5" s="1"/>
      <c r="I5" s="1"/>
    </row>
    <row r="6" spans="1:9" customFormat="1">
      <c r="A6" s="62" t="s">
        <v>21</v>
      </c>
      <c r="B6" s="57"/>
      <c r="C6" s="33" t="s">
        <v>4</v>
      </c>
      <c r="D6" s="832"/>
      <c r="E6" s="39"/>
      <c r="F6" s="39"/>
      <c r="G6" s="63">
        <f>G68</f>
        <v>0</v>
      </c>
      <c r="H6" s="1"/>
      <c r="I6" s="1"/>
    </row>
    <row r="7" spans="1:9" customFormat="1">
      <c r="A7" s="64"/>
      <c r="B7" s="58"/>
      <c r="C7" s="30"/>
      <c r="D7" s="831"/>
      <c r="E7" s="38"/>
      <c r="F7" s="38"/>
      <c r="G7" s="65"/>
      <c r="H7" s="1"/>
      <c r="I7" s="1"/>
    </row>
    <row r="8" spans="1:9" customFormat="1">
      <c r="A8" s="62" t="s">
        <v>11</v>
      </c>
      <c r="B8" s="57"/>
      <c r="C8" s="33" t="s">
        <v>12</v>
      </c>
      <c r="D8" s="832"/>
      <c r="E8" s="39"/>
      <c r="F8" s="39"/>
      <c r="G8" s="66">
        <f>G115</f>
        <v>0</v>
      </c>
      <c r="H8" s="1"/>
      <c r="I8" s="1"/>
    </row>
    <row r="9" spans="1:9" customFormat="1">
      <c r="A9" s="64"/>
      <c r="B9" s="58"/>
      <c r="C9" s="30"/>
      <c r="D9" s="831"/>
      <c r="E9" s="38"/>
      <c r="F9" s="38"/>
      <c r="G9" s="65"/>
      <c r="H9" s="1"/>
      <c r="I9" s="1"/>
    </row>
    <row r="10" spans="1:9" customFormat="1">
      <c r="A10" s="62" t="s">
        <v>14</v>
      </c>
      <c r="B10" s="57"/>
      <c r="C10" s="33" t="s">
        <v>23</v>
      </c>
      <c r="D10" s="832"/>
      <c r="E10" s="39"/>
      <c r="F10" s="39"/>
      <c r="G10" s="66">
        <f>G142</f>
        <v>0</v>
      </c>
      <c r="H10" s="1"/>
      <c r="I10" s="1"/>
    </row>
    <row r="11" spans="1:9" customFormat="1">
      <c r="A11" s="64"/>
      <c r="B11" s="58"/>
      <c r="C11" s="30"/>
      <c r="D11" s="831"/>
      <c r="E11" s="38"/>
      <c r="F11" s="38"/>
      <c r="G11" s="65"/>
      <c r="H11" s="1"/>
      <c r="I11" s="1"/>
    </row>
    <row r="12" spans="1:9" customFormat="1">
      <c r="A12" s="62" t="s">
        <v>15</v>
      </c>
      <c r="B12" s="57"/>
      <c r="C12" s="33" t="s">
        <v>16</v>
      </c>
      <c r="D12" s="832"/>
      <c r="E12" s="39"/>
      <c r="F12" s="39"/>
      <c r="G12" s="66">
        <f>G193</f>
        <v>0</v>
      </c>
      <c r="H12" s="1"/>
      <c r="I12" s="1"/>
    </row>
    <row r="13" spans="1:9" customFormat="1">
      <c r="A13" s="64"/>
      <c r="B13" s="58"/>
      <c r="C13" s="30"/>
      <c r="D13" s="831"/>
      <c r="E13" s="38"/>
      <c r="F13" s="38"/>
      <c r="G13" s="65"/>
      <c r="H13" s="1"/>
      <c r="I13" s="1"/>
    </row>
    <row r="14" spans="1:9" s="31" customFormat="1">
      <c r="A14" s="62" t="s">
        <v>27</v>
      </c>
      <c r="B14" s="57"/>
      <c r="C14" s="33" t="s">
        <v>259</v>
      </c>
      <c r="D14" s="832"/>
      <c r="E14" s="39"/>
      <c r="F14" s="39"/>
      <c r="G14" s="66">
        <f>G206</f>
        <v>0</v>
      </c>
      <c r="H14" s="41"/>
      <c r="I14" s="41"/>
    </row>
    <row r="15" spans="1:9" customFormat="1">
      <c r="A15" s="64"/>
      <c r="B15" s="58"/>
      <c r="C15" s="30"/>
      <c r="D15" s="831"/>
      <c r="E15" s="38"/>
      <c r="F15" s="38"/>
      <c r="G15" s="65"/>
      <c r="H15" s="1"/>
      <c r="I15" s="1"/>
    </row>
    <row r="16" spans="1:9" s="31" customFormat="1">
      <c r="A16" s="62" t="s">
        <v>28</v>
      </c>
      <c r="B16" s="57"/>
      <c r="C16" s="33" t="s">
        <v>29</v>
      </c>
      <c r="D16" s="832"/>
      <c r="E16" s="39"/>
      <c r="F16" s="39"/>
      <c r="G16" s="66">
        <f>G273</f>
        <v>0</v>
      </c>
      <c r="H16" s="41"/>
      <c r="I16" s="41"/>
    </row>
    <row r="17" spans="1:56" customFormat="1" ht="13.5" thickBot="1">
      <c r="A17" s="61"/>
      <c r="B17" s="58"/>
      <c r="C17" s="30"/>
      <c r="D17" s="831"/>
      <c r="E17" s="831"/>
      <c r="F17" s="38"/>
      <c r="G17" s="67"/>
      <c r="H17" s="1"/>
      <c r="I17" s="1"/>
    </row>
    <row r="18" spans="1:56" customFormat="1" ht="13.5" thickBot="1">
      <c r="A18" s="34"/>
      <c r="B18" s="59" t="s">
        <v>22</v>
      </c>
      <c r="C18" s="35"/>
      <c r="D18" s="833"/>
      <c r="E18" s="833"/>
      <c r="F18" s="37"/>
      <c r="G18" s="60">
        <f>SUM(G6:G17)</f>
        <v>0</v>
      </c>
      <c r="H18" s="1"/>
      <c r="I18" s="1"/>
    </row>
    <row r="20" spans="1:56" ht="13.5" thickBot="1"/>
    <row r="21" spans="1:56" s="157" customFormat="1" ht="26.25" thickTop="1">
      <c r="A21" s="867" t="s">
        <v>0</v>
      </c>
      <c r="B21" s="868" t="s">
        <v>1</v>
      </c>
      <c r="C21" s="818" t="s">
        <v>2</v>
      </c>
      <c r="D21" s="869" t="s">
        <v>129</v>
      </c>
      <c r="E21" s="819" t="s">
        <v>3</v>
      </c>
      <c r="F21" s="869" t="s">
        <v>1000</v>
      </c>
      <c r="G21" s="820" t="s">
        <v>133</v>
      </c>
      <c r="H21" s="41"/>
      <c r="I21" s="316"/>
      <c r="J21" s="133"/>
      <c r="K21" s="317"/>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row>
    <row r="22" spans="1:56">
      <c r="A22" s="4"/>
      <c r="B22" s="5"/>
      <c r="C22" s="47"/>
      <c r="D22" s="834"/>
      <c r="E22" s="898"/>
      <c r="F22" s="278"/>
      <c r="G22" s="208"/>
      <c r="K22" s="125"/>
    </row>
    <row r="23" spans="1:56" ht="15.75">
      <c r="A23" s="6"/>
      <c r="B23" s="7">
        <v>1</v>
      </c>
      <c r="C23" s="48" t="s">
        <v>4</v>
      </c>
      <c r="D23" s="835"/>
      <c r="E23" s="899"/>
      <c r="F23" s="278"/>
      <c r="G23" s="209"/>
      <c r="K23" s="125"/>
    </row>
    <row r="24" spans="1:56" ht="15.75">
      <c r="A24" s="8"/>
      <c r="B24" s="9"/>
      <c r="C24" s="49"/>
      <c r="D24" s="836"/>
      <c r="E24" s="900"/>
      <c r="F24" s="314"/>
      <c r="G24" s="210"/>
      <c r="K24" s="125"/>
    </row>
    <row r="25" spans="1:56">
      <c r="A25" s="6"/>
      <c r="B25" s="10"/>
      <c r="C25" s="50"/>
      <c r="D25" s="835"/>
      <c r="E25" s="899"/>
      <c r="F25" s="318"/>
      <c r="G25" s="209"/>
      <c r="K25" s="125"/>
    </row>
    <row r="26" spans="1:56" ht="38.25">
      <c r="A26" s="11">
        <v>1</v>
      </c>
      <c r="B26" s="12" t="s">
        <v>196</v>
      </c>
      <c r="C26" s="51" t="s">
        <v>199</v>
      </c>
      <c r="D26" s="836">
        <v>1.64</v>
      </c>
      <c r="E26" s="901" t="s">
        <v>62</v>
      </c>
      <c r="F26" s="1629"/>
      <c r="G26" s="210">
        <f>ROUND(D26*F26,2)</f>
        <v>0</v>
      </c>
      <c r="I26" s="121"/>
      <c r="K26" s="124"/>
    </row>
    <row r="27" spans="1:56">
      <c r="A27" s="13"/>
      <c r="B27" s="14"/>
      <c r="C27" s="52"/>
      <c r="D27" s="835"/>
      <c r="E27" s="902"/>
      <c r="F27" s="108"/>
      <c r="G27" s="209"/>
      <c r="I27" s="121"/>
      <c r="K27" s="125"/>
    </row>
    <row r="28" spans="1:56" ht="38.25">
      <c r="A28" s="11">
        <v>2</v>
      </c>
      <c r="B28" s="177" t="s">
        <v>198</v>
      </c>
      <c r="C28" s="51" t="s">
        <v>197</v>
      </c>
      <c r="D28" s="836">
        <v>96</v>
      </c>
      <c r="E28" s="901" t="s">
        <v>6</v>
      </c>
      <c r="F28" s="1629"/>
      <c r="G28" s="210">
        <f>ROUND(D28*F28,2)</f>
        <v>0</v>
      </c>
      <c r="I28" s="121"/>
      <c r="K28" s="126"/>
    </row>
    <row r="29" spans="1:56">
      <c r="A29" s="13"/>
      <c r="B29" s="14"/>
      <c r="C29" s="52"/>
      <c r="D29" s="835"/>
      <c r="E29" s="902"/>
      <c r="F29" s="108"/>
      <c r="G29" s="209"/>
      <c r="I29" s="121"/>
      <c r="K29" s="125"/>
    </row>
    <row r="30" spans="1:56" ht="38.25">
      <c r="A30" s="11">
        <v>3</v>
      </c>
      <c r="B30" s="177" t="s">
        <v>100</v>
      </c>
      <c r="C30" s="297" t="s">
        <v>146</v>
      </c>
      <c r="D30" s="836">
        <v>2000</v>
      </c>
      <c r="E30" s="859" t="s">
        <v>5</v>
      </c>
      <c r="F30" s="1629"/>
      <c r="G30" s="210">
        <f>ROUND(D30*F30,2)</f>
        <v>0</v>
      </c>
      <c r="I30" s="121"/>
      <c r="K30" s="126"/>
    </row>
    <row r="31" spans="1:56">
      <c r="A31" s="6"/>
      <c r="B31" s="14"/>
      <c r="C31" s="52"/>
      <c r="D31" s="835"/>
      <c r="E31" s="902"/>
      <c r="F31" s="278"/>
      <c r="G31" s="209"/>
      <c r="K31" s="125"/>
    </row>
    <row r="32" spans="1:56" ht="38.25">
      <c r="A32" s="11">
        <v>4</v>
      </c>
      <c r="B32" s="12" t="s">
        <v>8</v>
      </c>
      <c r="C32" s="323" t="s">
        <v>64</v>
      </c>
      <c r="D32" s="836">
        <v>50</v>
      </c>
      <c r="E32" s="901" t="s">
        <v>25</v>
      </c>
      <c r="F32" s="1629"/>
      <c r="G32" s="210">
        <f>ROUND(D32*F32,2)</f>
        <v>0</v>
      </c>
      <c r="I32" s="121"/>
      <c r="K32" s="126"/>
    </row>
    <row r="33" spans="1:11">
      <c r="A33" s="13"/>
      <c r="B33" s="14"/>
      <c r="C33" s="52"/>
      <c r="D33" s="835"/>
      <c r="E33" s="902"/>
      <c r="F33" s="108"/>
      <c r="G33" s="209"/>
      <c r="I33" s="121"/>
      <c r="K33" s="125"/>
    </row>
    <row r="34" spans="1:11" ht="38.25">
      <c r="A34" s="11">
        <v>5</v>
      </c>
      <c r="B34" s="12" t="s">
        <v>31</v>
      </c>
      <c r="C34" s="51" t="s">
        <v>65</v>
      </c>
      <c r="D34" s="836">
        <v>10</v>
      </c>
      <c r="E34" s="901" t="s">
        <v>6</v>
      </c>
      <c r="F34" s="1629"/>
      <c r="G34" s="210">
        <f>ROUND(D34*F34,2)</f>
        <v>0</v>
      </c>
      <c r="I34" s="121"/>
      <c r="K34" s="126"/>
    </row>
    <row r="35" spans="1:11">
      <c r="A35" s="13"/>
      <c r="B35" s="14"/>
      <c r="C35" s="52"/>
      <c r="D35" s="835"/>
      <c r="E35" s="902"/>
      <c r="F35" s="278"/>
      <c r="G35" s="209"/>
      <c r="K35" s="125"/>
    </row>
    <row r="36" spans="1:11" ht="38.25">
      <c r="A36" s="11">
        <v>6</v>
      </c>
      <c r="B36" s="12" t="s">
        <v>32</v>
      </c>
      <c r="C36" s="323" t="s">
        <v>66</v>
      </c>
      <c r="D36" s="836">
        <v>10</v>
      </c>
      <c r="E36" s="901" t="s">
        <v>6</v>
      </c>
      <c r="F36" s="1629"/>
      <c r="G36" s="210">
        <f>ROUND(D36*F36,2)</f>
        <v>0</v>
      </c>
      <c r="I36" s="121"/>
      <c r="K36" s="126"/>
    </row>
    <row r="37" spans="1:11">
      <c r="A37" s="6"/>
      <c r="B37" s="14"/>
      <c r="C37" s="52"/>
      <c r="D37" s="835"/>
      <c r="E37" s="902"/>
      <c r="F37" s="278"/>
      <c r="G37" s="209"/>
      <c r="K37" s="125"/>
    </row>
    <row r="38" spans="1:11" ht="25.5">
      <c r="A38" s="11">
        <v>7</v>
      </c>
      <c r="B38" s="12" t="s">
        <v>33</v>
      </c>
      <c r="C38" s="323" t="s">
        <v>67</v>
      </c>
      <c r="D38" s="836">
        <v>5</v>
      </c>
      <c r="E38" s="901" t="s">
        <v>7</v>
      </c>
      <c r="F38" s="1629"/>
      <c r="G38" s="210">
        <f>ROUND(D38*F38,2)</f>
        <v>0</v>
      </c>
      <c r="I38" s="121"/>
      <c r="K38" s="126"/>
    </row>
    <row r="39" spans="1:11">
      <c r="A39" s="13"/>
      <c r="B39" s="14"/>
      <c r="C39" s="52"/>
      <c r="D39" s="835"/>
      <c r="E39" s="902"/>
      <c r="F39" s="278"/>
      <c r="G39" s="209"/>
      <c r="K39" s="125"/>
    </row>
    <row r="40" spans="1:11" ht="25.5">
      <c r="A40" s="11">
        <v>8</v>
      </c>
      <c r="B40" s="12" t="s">
        <v>9</v>
      </c>
      <c r="C40" s="51" t="s">
        <v>68</v>
      </c>
      <c r="D40" s="836">
        <v>24</v>
      </c>
      <c r="E40" s="901" t="s">
        <v>6</v>
      </c>
      <c r="F40" s="1629"/>
      <c r="G40" s="210">
        <f>ROUND(D40*F40,2)</f>
        <v>0</v>
      </c>
      <c r="I40" s="121"/>
      <c r="K40" s="126"/>
    </row>
    <row r="41" spans="1:11">
      <c r="A41" s="13"/>
      <c r="B41" s="14"/>
      <c r="C41" s="52"/>
      <c r="D41" s="835"/>
      <c r="E41" s="902"/>
      <c r="F41" s="108"/>
      <c r="G41" s="209"/>
      <c r="I41" s="121"/>
      <c r="K41" s="125"/>
    </row>
    <row r="42" spans="1:11" ht="25.5">
      <c r="A42" s="11">
        <v>9</v>
      </c>
      <c r="B42" s="12" t="s">
        <v>34</v>
      </c>
      <c r="C42" s="51" t="s">
        <v>69</v>
      </c>
      <c r="D42" s="836">
        <v>7</v>
      </c>
      <c r="E42" s="901" t="s">
        <v>6</v>
      </c>
      <c r="F42" s="1629"/>
      <c r="G42" s="210">
        <f>ROUND(D42*F42,2)</f>
        <v>0</v>
      </c>
      <c r="I42" s="121"/>
      <c r="K42" s="126"/>
    </row>
    <row r="43" spans="1:11">
      <c r="A43" s="6"/>
      <c r="B43" s="14"/>
      <c r="C43" s="52"/>
      <c r="D43" s="835"/>
      <c r="E43" s="902"/>
      <c r="F43" s="108"/>
      <c r="G43" s="209"/>
      <c r="I43" s="121"/>
      <c r="K43" s="125"/>
    </row>
    <row r="44" spans="1:11">
      <c r="A44" s="11">
        <v>10</v>
      </c>
      <c r="B44" s="12" t="s">
        <v>71</v>
      </c>
      <c r="C44" s="323" t="s">
        <v>179</v>
      </c>
      <c r="D44" s="836">
        <v>115</v>
      </c>
      <c r="E44" s="901" t="s">
        <v>5</v>
      </c>
      <c r="F44" s="1629"/>
      <c r="G44" s="210">
        <f>ROUND(D44*F44,2)</f>
        <v>0</v>
      </c>
      <c r="I44" s="121"/>
      <c r="K44" s="126"/>
    </row>
    <row r="45" spans="1:11">
      <c r="A45" s="13"/>
      <c r="B45" s="14"/>
      <c r="C45" s="52"/>
      <c r="D45" s="835"/>
      <c r="E45" s="902"/>
      <c r="F45" s="108"/>
      <c r="G45" s="209"/>
      <c r="I45" s="121"/>
      <c r="K45" s="125"/>
    </row>
    <row r="46" spans="1:11">
      <c r="A46" s="11">
        <v>11</v>
      </c>
      <c r="B46" s="12" t="s">
        <v>71</v>
      </c>
      <c r="C46" s="323" t="s">
        <v>70</v>
      </c>
      <c r="D46" s="836">
        <v>90</v>
      </c>
      <c r="E46" s="901" t="s">
        <v>6</v>
      </c>
      <c r="F46" s="1629"/>
      <c r="G46" s="210">
        <f>ROUND(D46*F46,2)</f>
        <v>0</v>
      </c>
      <c r="I46" s="121"/>
      <c r="K46" s="126"/>
    </row>
    <row r="47" spans="1:11">
      <c r="A47" s="13"/>
      <c r="B47" s="14"/>
      <c r="C47" s="52"/>
      <c r="D47" s="835"/>
      <c r="E47" s="902"/>
      <c r="F47" s="108"/>
      <c r="G47" s="209"/>
      <c r="K47" s="125"/>
    </row>
    <row r="48" spans="1:11" ht="25.5">
      <c r="A48" s="11">
        <v>12</v>
      </c>
      <c r="B48" s="12" t="s">
        <v>35</v>
      </c>
      <c r="C48" s="51" t="s">
        <v>72</v>
      </c>
      <c r="D48" s="836">
        <v>8338</v>
      </c>
      <c r="E48" s="901" t="s">
        <v>30</v>
      </c>
      <c r="F48" s="1629"/>
      <c r="G48" s="210">
        <f>ROUND(D48*F48,2)</f>
        <v>0</v>
      </c>
      <c r="I48" s="121"/>
      <c r="K48" s="126"/>
    </row>
    <row r="49" spans="1:56">
      <c r="A49" s="6"/>
      <c r="B49" s="14"/>
      <c r="C49" s="52"/>
      <c r="D49" s="835"/>
      <c r="E49" s="902"/>
      <c r="F49" s="108"/>
      <c r="G49" s="209"/>
      <c r="K49" s="125"/>
    </row>
    <row r="50" spans="1:56" ht="25.5">
      <c r="A50" s="11">
        <v>13</v>
      </c>
      <c r="B50" s="12" t="s">
        <v>126</v>
      </c>
      <c r="C50" s="51" t="s">
        <v>125</v>
      </c>
      <c r="D50" s="836">
        <v>312</v>
      </c>
      <c r="E50" s="901" t="s">
        <v>30</v>
      </c>
      <c r="F50" s="1629"/>
      <c r="G50" s="210">
        <f>ROUND(D50*F50,2)</f>
        <v>0</v>
      </c>
      <c r="I50" s="121"/>
      <c r="K50" s="126"/>
    </row>
    <row r="51" spans="1:56">
      <c r="A51" s="13"/>
      <c r="B51" s="14"/>
      <c r="C51" s="52"/>
      <c r="D51" s="835"/>
      <c r="E51" s="902"/>
      <c r="F51" s="108"/>
      <c r="G51" s="209"/>
      <c r="I51" s="121"/>
      <c r="K51" s="125"/>
    </row>
    <row r="52" spans="1:56" s="103" customFormat="1" ht="25.5">
      <c r="A52" s="11">
        <v>14</v>
      </c>
      <c r="B52" s="12" t="s">
        <v>157</v>
      </c>
      <c r="C52" s="51" t="s">
        <v>158</v>
      </c>
      <c r="D52" s="836">
        <v>312</v>
      </c>
      <c r="E52" s="901" t="s">
        <v>30</v>
      </c>
      <c r="F52" s="1629"/>
      <c r="G52" s="210">
        <f>ROUND(D52*F52,2)</f>
        <v>0</v>
      </c>
      <c r="H52" s="134"/>
      <c r="I52" s="127"/>
      <c r="J52" s="133"/>
      <c r="K52" s="126"/>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row>
    <row r="53" spans="1:56">
      <c r="A53" s="13"/>
      <c r="B53" s="14"/>
      <c r="C53" s="52"/>
      <c r="D53" s="835"/>
      <c r="E53" s="902"/>
      <c r="F53" s="108"/>
      <c r="G53" s="209"/>
      <c r="K53" s="125"/>
    </row>
    <row r="54" spans="1:56" ht="25.5">
      <c r="A54" s="11">
        <v>15</v>
      </c>
      <c r="B54" s="12" t="s">
        <v>74</v>
      </c>
      <c r="C54" s="51" t="s">
        <v>73</v>
      </c>
      <c r="D54" s="836">
        <v>1530</v>
      </c>
      <c r="E54" s="901" t="s">
        <v>5</v>
      </c>
      <c r="F54" s="1629"/>
      <c r="G54" s="210">
        <f>ROUND(D54*F54,2)</f>
        <v>0</v>
      </c>
      <c r="I54" s="121"/>
      <c r="K54" s="126"/>
    </row>
    <row r="55" spans="1:56">
      <c r="A55" s="6"/>
      <c r="B55" s="14"/>
      <c r="C55" s="52"/>
      <c r="D55" s="835"/>
      <c r="E55" s="902"/>
      <c r="F55" s="108"/>
      <c r="G55" s="209"/>
      <c r="K55" s="125"/>
    </row>
    <row r="56" spans="1:56" ht="25.5">
      <c r="A56" s="11">
        <v>16</v>
      </c>
      <c r="B56" s="12" t="s">
        <v>37</v>
      </c>
      <c r="C56" s="51" t="s">
        <v>75</v>
      </c>
      <c r="D56" s="836">
        <v>10</v>
      </c>
      <c r="E56" s="901" t="s">
        <v>5</v>
      </c>
      <c r="F56" s="1629"/>
      <c r="G56" s="210">
        <f>ROUND(D56*F56,2)</f>
        <v>0</v>
      </c>
      <c r="I56" s="121"/>
      <c r="K56" s="126"/>
    </row>
    <row r="57" spans="1:56">
      <c r="A57" s="13"/>
      <c r="B57" s="14"/>
      <c r="C57" s="52"/>
      <c r="D57" s="835"/>
      <c r="E57" s="902"/>
      <c r="F57" s="108"/>
      <c r="G57" s="209"/>
      <c r="I57" s="121"/>
      <c r="K57" s="125"/>
    </row>
    <row r="58" spans="1:56" ht="25.5">
      <c r="A58" s="11">
        <v>17</v>
      </c>
      <c r="B58" s="12" t="s">
        <v>77</v>
      </c>
      <c r="C58" s="273" t="s">
        <v>76</v>
      </c>
      <c r="D58" s="836">
        <v>25</v>
      </c>
      <c r="E58" s="901" t="s">
        <v>5</v>
      </c>
      <c r="F58" s="1629"/>
      <c r="G58" s="210">
        <f>ROUND(D58*F58,2)</f>
        <v>0</v>
      </c>
      <c r="I58" s="121"/>
      <c r="K58" s="126"/>
    </row>
    <row r="59" spans="1:56">
      <c r="A59" s="13"/>
      <c r="B59" s="14"/>
      <c r="C59" s="52"/>
      <c r="D59" s="835"/>
      <c r="E59" s="902"/>
      <c r="F59" s="108"/>
      <c r="G59" s="209"/>
      <c r="I59" s="121"/>
      <c r="K59" s="125"/>
    </row>
    <row r="60" spans="1:56" ht="25.5">
      <c r="A60" s="11">
        <v>18</v>
      </c>
      <c r="B60" s="12" t="s">
        <v>79</v>
      </c>
      <c r="C60" s="51" t="s">
        <v>78</v>
      </c>
      <c r="D60" s="836">
        <v>10</v>
      </c>
      <c r="E60" s="901" t="s">
        <v>6</v>
      </c>
      <c r="F60" s="1629"/>
      <c r="G60" s="210">
        <f>ROUND(D60*F60,2)</f>
        <v>0</v>
      </c>
      <c r="I60" s="121"/>
      <c r="K60" s="126"/>
    </row>
    <row r="61" spans="1:56">
      <c r="A61" s="6"/>
      <c r="B61" s="274"/>
      <c r="C61" s="275"/>
      <c r="D61" s="865"/>
      <c r="E61" s="923"/>
      <c r="F61" s="269"/>
      <c r="G61" s="270"/>
      <c r="K61" s="125"/>
    </row>
    <row r="62" spans="1:56" ht="25.5">
      <c r="A62" s="11">
        <v>19</v>
      </c>
      <c r="B62" s="12" t="s">
        <v>200</v>
      </c>
      <c r="C62" s="51" t="s">
        <v>201</v>
      </c>
      <c r="D62" s="836">
        <v>260</v>
      </c>
      <c r="E62" s="907" t="s">
        <v>25</v>
      </c>
      <c r="F62" s="1629"/>
      <c r="G62" s="210">
        <f>ROUND(D62*F62,2)</f>
        <v>0</v>
      </c>
      <c r="I62" s="121"/>
      <c r="K62" s="126"/>
    </row>
    <row r="63" spans="1:56">
      <c r="A63" s="13"/>
      <c r="B63" s="274"/>
      <c r="C63" s="275"/>
      <c r="D63" s="865"/>
      <c r="E63" s="923"/>
      <c r="F63" s="269"/>
      <c r="G63" s="270"/>
      <c r="K63" s="125"/>
    </row>
    <row r="64" spans="1:56" ht="25.5">
      <c r="A64" s="11">
        <v>20</v>
      </c>
      <c r="B64" s="12" t="s">
        <v>202</v>
      </c>
      <c r="C64" s="51" t="s">
        <v>159</v>
      </c>
      <c r="D64" s="836">
        <v>26</v>
      </c>
      <c r="E64" s="901" t="s">
        <v>26</v>
      </c>
      <c r="F64" s="1629"/>
      <c r="G64" s="210">
        <f>ROUND(D64*F64,2)</f>
        <v>0</v>
      </c>
      <c r="I64" s="121"/>
      <c r="K64" s="126"/>
    </row>
    <row r="65" spans="1:56">
      <c r="A65" s="13"/>
      <c r="B65" s="274"/>
      <c r="C65" s="275"/>
      <c r="D65" s="865"/>
      <c r="E65" s="923"/>
      <c r="F65" s="269"/>
      <c r="G65" s="270"/>
      <c r="K65" s="125"/>
    </row>
    <row r="66" spans="1:56" ht="26.25" thickBot="1">
      <c r="A66" s="15">
        <v>21</v>
      </c>
      <c r="B66" s="276" t="s">
        <v>204</v>
      </c>
      <c r="C66" s="53" t="s">
        <v>203</v>
      </c>
      <c r="D66" s="838">
        <v>10</v>
      </c>
      <c r="E66" s="903" t="s">
        <v>26</v>
      </c>
      <c r="F66" s="1871"/>
      <c r="G66" s="211">
        <f>ROUND(D66*F66,2)</f>
        <v>0</v>
      </c>
      <c r="I66" s="121"/>
      <c r="K66" s="126"/>
    </row>
    <row r="67" spans="1:56" s="133" customFormat="1" ht="16.5" thickTop="1">
      <c r="A67" s="13"/>
      <c r="B67" s="195"/>
      <c r="C67" s="1280"/>
      <c r="D67" s="862"/>
      <c r="E67" s="916"/>
      <c r="F67" s="1282"/>
      <c r="G67" s="190"/>
      <c r="H67" s="41"/>
      <c r="I67" s="117"/>
      <c r="K67" s="271"/>
    </row>
    <row r="68" spans="1:56" ht="13.5" thickBot="1">
      <c r="A68" s="277"/>
      <c r="B68" s="17"/>
      <c r="C68" s="43" t="s">
        <v>10</v>
      </c>
      <c r="D68" s="840"/>
      <c r="E68" s="904"/>
      <c r="F68" s="279"/>
      <c r="G68" s="214">
        <f>SUM(G25:G67)</f>
        <v>0</v>
      </c>
      <c r="K68" s="125"/>
    </row>
    <row r="69" spans="1:56">
      <c r="A69" s="18"/>
      <c r="B69" s="90"/>
      <c r="C69" s="55"/>
      <c r="D69" s="905"/>
      <c r="E69" s="906"/>
      <c r="F69" s="278"/>
      <c r="G69" s="319"/>
      <c r="K69" s="125"/>
    </row>
    <row r="70" spans="1:56" ht="15.75">
      <c r="A70" s="18"/>
      <c r="B70" s="98" t="s">
        <v>11</v>
      </c>
      <c r="C70" s="99" t="s">
        <v>12</v>
      </c>
      <c r="D70" s="839"/>
      <c r="E70" s="898"/>
      <c r="F70" s="278"/>
      <c r="G70" s="208"/>
      <c r="K70" s="125"/>
    </row>
    <row r="71" spans="1:56" ht="15.75">
      <c r="A71" s="19"/>
      <c r="B71" s="100"/>
      <c r="C71" s="101"/>
      <c r="D71" s="844"/>
      <c r="E71" s="907"/>
      <c r="F71" s="314"/>
      <c r="G71" s="218"/>
      <c r="K71" s="125"/>
    </row>
    <row r="72" spans="1:56" s="103" customFormat="1">
      <c r="A72" s="302"/>
      <c r="B72" s="109"/>
      <c r="C72" s="52"/>
      <c r="D72" s="839"/>
      <c r="E72" s="902"/>
      <c r="F72" s="110"/>
      <c r="G72" s="209"/>
      <c r="H72" s="134"/>
      <c r="I72" s="127"/>
      <c r="J72" s="128"/>
      <c r="K72" s="125"/>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row>
    <row r="73" spans="1:56" s="103" customFormat="1" ht="25.5">
      <c r="A73" s="114">
        <v>1</v>
      </c>
      <c r="B73" s="178" t="s">
        <v>150</v>
      </c>
      <c r="C73" s="51" t="s">
        <v>149</v>
      </c>
      <c r="D73" s="844">
        <v>11889</v>
      </c>
      <c r="E73" s="901" t="s">
        <v>26</v>
      </c>
      <c r="F73" s="1629"/>
      <c r="G73" s="210">
        <f>ROUND(D73*F73,2)</f>
        <v>0</v>
      </c>
      <c r="H73" s="134"/>
      <c r="I73" s="127"/>
      <c r="J73" s="128"/>
      <c r="K73" s="126"/>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row>
    <row r="74" spans="1:56">
      <c r="A74" s="302"/>
      <c r="B74" s="22"/>
      <c r="C74" s="45"/>
      <c r="D74" s="839"/>
      <c r="E74" s="898"/>
      <c r="F74" s="278"/>
      <c r="G74" s="208"/>
      <c r="K74" s="125"/>
    </row>
    <row r="75" spans="1:56" ht="63.75">
      <c r="A75" s="114">
        <v>2</v>
      </c>
      <c r="B75" s="21" t="s">
        <v>39</v>
      </c>
      <c r="C75" s="44" t="s">
        <v>82</v>
      </c>
      <c r="D75" s="844">
        <v>421</v>
      </c>
      <c r="E75" s="901" t="s">
        <v>26</v>
      </c>
      <c r="F75" s="1629"/>
      <c r="G75" s="210">
        <f>ROUND(D75*F75,2)</f>
        <v>0</v>
      </c>
      <c r="I75" s="121"/>
      <c r="K75" s="126"/>
    </row>
    <row r="76" spans="1:56">
      <c r="A76" s="302"/>
      <c r="B76" s="22"/>
      <c r="C76" s="45"/>
      <c r="D76" s="839"/>
      <c r="E76" s="898"/>
      <c r="F76" s="108"/>
      <c r="G76" s="208"/>
      <c r="I76" s="121"/>
      <c r="K76" s="125"/>
    </row>
    <row r="77" spans="1:56" ht="76.5">
      <c r="A77" s="114">
        <v>3</v>
      </c>
      <c r="B77" s="21" t="s">
        <v>152</v>
      </c>
      <c r="C77" s="44" t="s">
        <v>153</v>
      </c>
      <c r="D77" s="844">
        <v>850</v>
      </c>
      <c r="E77" s="901" t="s">
        <v>26</v>
      </c>
      <c r="F77" s="1629"/>
      <c r="G77" s="210">
        <f>ROUND(D77*F77,2)</f>
        <v>0</v>
      </c>
      <c r="I77" s="121"/>
      <c r="K77" s="126"/>
    </row>
    <row r="78" spans="1:56">
      <c r="A78" s="302"/>
      <c r="B78" s="22"/>
      <c r="C78" s="45"/>
      <c r="D78" s="839"/>
      <c r="E78" s="898"/>
      <c r="F78" s="108"/>
      <c r="G78" s="208"/>
      <c r="I78" s="121"/>
      <c r="K78" s="125"/>
    </row>
    <row r="79" spans="1:56" ht="51">
      <c r="A79" s="114">
        <v>4</v>
      </c>
      <c r="B79" s="21" t="s">
        <v>287</v>
      </c>
      <c r="C79" s="44" t="s">
        <v>288</v>
      </c>
      <c r="D79" s="844">
        <v>55</v>
      </c>
      <c r="E79" s="901" t="s">
        <v>26</v>
      </c>
      <c r="F79" s="1629"/>
      <c r="G79" s="210">
        <f>ROUND(D79*F79,2)</f>
        <v>0</v>
      </c>
      <c r="I79" s="121"/>
      <c r="K79" s="126"/>
      <c r="L79" s="320"/>
    </row>
    <row r="80" spans="1:56">
      <c r="A80" s="302"/>
      <c r="B80" s="22"/>
      <c r="C80" s="45"/>
      <c r="D80" s="839"/>
      <c r="E80" s="902"/>
      <c r="F80" s="108"/>
      <c r="G80" s="209"/>
      <c r="I80" s="121"/>
      <c r="K80" s="125"/>
      <c r="L80" s="320"/>
    </row>
    <row r="81" spans="1:56" s="103" customFormat="1" ht="63.75">
      <c r="A81" s="114">
        <v>5</v>
      </c>
      <c r="B81" s="115" t="s">
        <v>60</v>
      </c>
      <c r="C81" s="51" t="s">
        <v>83</v>
      </c>
      <c r="D81" s="844">
        <v>1590</v>
      </c>
      <c r="E81" s="901" t="s">
        <v>36</v>
      </c>
      <c r="F81" s="1629"/>
      <c r="G81" s="210">
        <f>ROUND(D81*F81,2)</f>
        <v>0</v>
      </c>
      <c r="H81" s="134"/>
      <c r="I81" s="127"/>
      <c r="J81" s="128"/>
      <c r="K81" s="131"/>
      <c r="L81" s="320"/>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row>
    <row r="82" spans="1:56">
      <c r="A82" s="302"/>
      <c r="B82" s="22"/>
      <c r="C82" s="45"/>
      <c r="D82" s="839"/>
      <c r="E82" s="898"/>
      <c r="F82" s="108"/>
      <c r="G82" s="208"/>
      <c r="I82" s="121"/>
      <c r="K82" s="125"/>
      <c r="L82" s="320"/>
    </row>
    <row r="83" spans="1:56" ht="25.5">
      <c r="A83" s="114">
        <v>6</v>
      </c>
      <c r="B83" s="21" t="s">
        <v>40</v>
      </c>
      <c r="C83" s="44" t="s">
        <v>84</v>
      </c>
      <c r="D83" s="844">
        <v>50</v>
      </c>
      <c r="E83" s="901" t="s">
        <v>26</v>
      </c>
      <c r="F83" s="1629"/>
      <c r="G83" s="210">
        <f>ROUND(D83*F83,2)</f>
        <v>0</v>
      </c>
      <c r="I83" s="121"/>
      <c r="K83" s="126"/>
      <c r="L83" s="321"/>
    </row>
    <row r="84" spans="1:56">
      <c r="A84" s="302"/>
      <c r="B84" s="22"/>
      <c r="C84" s="45"/>
      <c r="D84" s="839"/>
      <c r="E84" s="898"/>
      <c r="F84" s="108"/>
      <c r="G84" s="208"/>
      <c r="I84" s="121"/>
      <c r="K84" s="125"/>
    </row>
    <row r="85" spans="1:56" ht="25.5">
      <c r="A85" s="114">
        <v>7</v>
      </c>
      <c r="B85" s="180" t="s">
        <v>41</v>
      </c>
      <c r="C85" s="44" t="s">
        <v>85</v>
      </c>
      <c r="D85" s="844">
        <v>1</v>
      </c>
      <c r="E85" s="907" t="s">
        <v>26</v>
      </c>
      <c r="F85" s="1629"/>
      <c r="G85" s="210">
        <f>ROUND(D85*F85,2)</f>
        <v>0</v>
      </c>
      <c r="I85" s="121"/>
      <c r="K85" s="126"/>
    </row>
    <row r="86" spans="1:56">
      <c r="A86" s="302"/>
      <c r="B86" s="22"/>
      <c r="C86" s="45"/>
      <c r="D86" s="839"/>
      <c r="E86" s="898"/>
      <c r="F86" s="108"/>
      <c r="G86" s="209"/>
      <c r="I86" s="121"/>
      <c r="K86" s="125"/>
    </row>
    <row r="87" spans="1:56" s="103" customFormat="1" ht="25.5">
      <c r="A87" s="114">
        <v>8</v>
      </c>
      <c r="B87" s="115" t="s">
        <v>61</v>
      </c>
      <c r="C87" s="51" t="s">
        <v>86</v>
      </c>
      <c r="D87" s="845">
        <v>12915</v>
      </c>
      <c r="E87" s="901" t="s">
        <v>25</v>
      </c>
      <c r="F87" s="1629"/>
      <c r="G87" s="210">
        <f>ROUND(D87*F87,2)</f>
        <v>0</v>
      </c>
      <c r="H87" s="134"/>
      <c r="I87" s="127"/>
      <c r="J87" s="128"/>
      <c r="K87" s="131"/>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row>
    <row r="88" spans="1:56">
      <c r="A88" s="302"/>
      <c r="B88" s="268"/>
      <c r="C88" s="181"/>
      <c r="D88" s="846"/>
      <c r="E88" s="908"/>
      <c r="F88" s="269"/>
      <c r="G88" s="270"/>
      <c r="I88" s="121"/>
      <c r="K88" s="125"/>
    </row>
    <row r="89" spans="1:56" s="103" customFormat="1" ht="38.25">
      <c r="A89" s="114">
        <v>9</v>
      </c>
      <c r="B89" s="115" t="s">
        <v>180</v>
      </c>
      <c r="C89" s="51" t="s">
        <v>181</v>
      </c>
      <c r="D89" s="845">
        <v>10351</v>
      </c>
      <c r="E89" s="901" t="s">
        <v>25</v>
      </c>
      <c r="F89" s="1629"/>
      <c r="G89" s="210">
        <f>ROUND(D89*F89,2)</f>
        <v>0</v>
      </c>
      <c r="H89" s="134"/>
      <c r="I89" s="127"/>
      <c r="J89" s="128"/>
      <c r="K89" s="131"/>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row>
    <row r="90" spans="1:56">
      <c r="A90" s="302"/>
      <c r="B90" s="27"/>
      <c r="C90" s="47"/>
      <c r="D90" s="839"/>
      <c r="E90" s="898"/>
      <c r="F90" s="278"/>
      <c r="G90" s="208"/>
      <c r="K90" s="125"/>
    </row>
    <row r="91" spans="1:56" s="280" customFormat="1" ht="26.25" thickBot="1">
      <c r="A91" s="114">
        <v>10</v>
      </c>
      <c r="B91" s="21" t="s">
        <v>206</v>
      </c>
      <c r="C91" s="44" t="s">
        <v>205</v>
      </c>
      <c r="D91" s="844">
        <v>3174</v>
      </c>
      <c r="E91" s="901" t="s">
        <v>26</v>
      </c>
      <c r="F91" s="1629"/>
      <c r="G91" s="210">
        <f>ROUND(D91*F91,2)</f>
        <v>0</v>
      </c>
      <c r="H91" s="41"/>
      <c r="I91" s="121"/>
      <c r="J91" s="133"/>
      <c r="K91" s="126"/>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row>
    <row r="92" spans="1:56" s="103" customFormat="1" ht="13.5" thickTop="1">
      <c r="A92" s="302"/>
      <c r="B92" s="109"/>
      <c r="C92" s="52"/>
      <c r="D92" s="839"/>
      <c r="E92" s="902"/>
      <c r="F92" s="110"/>
      <c r="G92" s="209"/>
      <c r="H92" s="134"/>
      <c r="I92" s="127"/>
      <c r="J92" s="128"/>
      <c r="K92" s="132"/>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row>
    <row r="93" spans="1:56" s="103" customFormat="1" ht="38.25">
      <c r="A93" s="114">
        <v>11</v>
      </c>
      <c r="B93" s="115" t="s">
        <v>207</v>
      </c>
      <c r="C93" s="51" t="s">
        <v>208</v>
      </c>
      <c r="D93" s="844">
        <v>1590</v>
      </c>
      <c r="E93" s="901" t="s">
        <v>36</v>
      </c>
      <c r="F93" s="1629"/>
      <c r="G93" s="210">
        <f>ROUND(D93*F93,2)</f>
        <v>0</v>
      </c>
      <c r="H93" s="134"/>
      <c r="I93" s="127"/>
      <c r="J93" s="128"/>
      <c r="K93" s="131"/>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row>
    <row r="94" spans="1:56">
      <c r="A94" s="302"/>
      <c r="B94" s="22"/>
      <c r="C94" s="52"/>
      <c r="D94" s="834"/>
      <c r="E94" s="898"/>
      <c r="F94" s="108"/>
      <c r="G94" s="208"/>
      <c r="I94" s="121"/>
      <c r="K94" s="125"/>
    </row>
    <row r="95" spans="1:56" ht="51">
      <c r="A95" s="114">
        <v>12</v>
      </c>
      <c r="B95" s="21" t="s">
        <v>248</v>
      </c>
      <c r="C95" s="51" t="s">
        <v>249</v>
      </c>
      <c r="D95" s="852">
        <v>123</v>
      </c>
      <c r="E95" s="907" t="s">
        <v>36</v>
      </c>
      <c r="F95" s="1629"/>
      <c r="G95" s="210">
        <f>ROUND(D95*F95,2)</f>
        <v>0</v>
      </c>
      <c r="I95" s="121"/>
      <c r="K95" s="126"/>
    </row>
    <row r="96" spans="1:56">
      <c r="A96" s="302"/>
      <c r="B96" s="22"/>
      <c r="C96" s="52"/>
      <c r="D96" s="834"/>
      <c r="E96" s="898"/>
      <c r="F96" s="108"/>
      <c r="G96" s="208"/>
      <c r="I96" s="121"/>
      <c r="K96" s="125"/>
    </row>
    <row r="97" spans="1:63" ht="25.5">
      <c r="A97" s="114">
        <v>13</v>
      </c>
      <c r="B97" s="21" t="s">
        <v>248</v>
      </c>
      <c r="C97" s="51" t="s">
        <v>250</v>
      </c>
      <c r="D97" s="852">
        <v>95</v>
      </c>
      <c r="E97" s="907" t="s">
        <v>36</v>
      </c>
      <c r="F97" s="1629"/>
      <c r="G97" s="210">
        <f>ROUND(D97*F97,2)</f>
        <v>0</v>
      </c>
      <c r="I97" s="121"/>
      <c r="K97" s="126"/>
    </row>
    <row r="98" spans="1:63">
      <c r="A98" s="302"/>
      <c r="B98" s="22"/>
      <c r="C98" s="52"/>
      <c r="D98" s="834"/>
      <c r="E98" s="898"/>
      <c r="F98" s="108"/>
      <c r="G98" s="208"/>
      <c r="I98" s="121"/>
      <c r="K98" s="125"/>
    </row>
    <row r="99" spans="1:63" ht="25.5">
      <c r="A99" s="114">
        <v>14</v>
      </c>
      <c r="B99" s="21" t="s">
        <v>251</v>
      </c>
      <c r="C99" s="51" t="s">
        <v>252</v>
      </c>
      <c r="D99" s="852">
        <v>514</v>
      </c>
      <c r="E99" s="907" t="s">
        <v>36</v>
      </c>
      <c r="F99" s="1629"/>
      <c r="G99" s="210">
        <f>ROUND(D99*F99,2)</f>
        <v>0</v>
      </c>
      <c r="I99" s="121"/>
      <c r="K99" s="126"/>
    </row>
    <row r="100" spans="1:63">
      <c r="A100" s="302"/>
      <c r="B100" s="22"/>
      <c r="C100" s="45"/>
      <c r="D100" s="839"/>
      <c r="E100" s="898"/>
      <c r="F100" s="108"/>
      <c r="G100" s="208"/>
      <c r="I100" s="121"/>
      <c r="K100" s="125"/>
    </row>
    <row r="101" spans="1:63" ht="38.25">
      <c r="A101" s="114">
        <v>15</v>
      </c>
      <c r="B101" s="21" t="s">
        <v>210</v>
      </c>
      <c r="C101" s="44" t="s">
        <v>209</v>
      </c>
      <c r="D101" s="844">
        <v>3655</v>
      </c>
      <c r="E101" s="901" t="s">
        <v>26</v>
      </c>
      <c r="F101" s="1629"/>
      <c r="G101" s="210">
        <f>ROUND(D101*F101,2)</f>
        <v>0</v>
      </c>
      <c r="I101" s="121"/>
      <c r="K101" s="126"/>
    </row>
    <row r="102" spans="1:63">
      <c r="A102" s="302"/>
      <c r="B102" s="22"/>
      <c r="C102" s="45"/>
      <c r="D102" s="839"/>
      <c r="E102" s="898"/>
      <c r="F102" s="108"/>
      <c r="G102" s="208"/>
      <c r="I102" s="121"/>
      <c r="K102" s="125"/>
    </row>
    <row r="103" spans="1:63" ht="38.25">
      <c r="A103" s="114">
        <v>16</v>
      </c>
      <c r="B103" s="180" t="s">
        <v>147</v>
      </c>
      <c r="C103" s="44" t="s">
        <v>148</v>
      </c>
      <c r="D103" s="844">
        <v>5543</v>
      </c>
      <c r="E103" s="901" t="s">
        <v>26</v>
      </c>
      <c r="F103" s="1629"/>
      <c r="G103" s="210">
        <f>ROUND(D103*F103,2)</f>
        <v>0</v>
      </c>
      <c r="I103" s="121"/>
      <c r="K103" s="126"/>
    </row>
    <row r="104" spans="1:63">
      <c r="A104" s="302"/>
      <c r="B104" s="20"/>
      <c r="C104" s="55"/>
      <c r="D104" s="839"/>
      <c r="E104" s="898"/>
      <c r="F104" s="278"/>
      <c r="G104" s="208"/>
      <c r="K104" s="125"/>
    </row>
    <row r="105" spans="1:63" ht="25.5">
      <c r="A105" s="114">
        <v>17</v>
      </c>
      <c r="B105" s="21" t="s">
        <v>42</v>
      </c>
      <c r="C105" s="44" t="s">
        <v>118</v>
      </c>
      <c r="D105" s="844">
        <v>4281</v>
      </c>
      <c r="E105" s="901" t="s">
        <v>25</v>
      </c>
      <c r="F105" s="1629"/>
      <c r="G105" s="210">
        <f>ROUND(D105*F105,2)</f>
        <v>0</v>
      </c>
      <c r="I105" s="121"/>
      <c r="J105" s="117"/>
      <c r="K105" s="126"/>
    </row>
    <row r="106" spans="1:63">
      <c r="A106" s="302"/>
      <c r="B106" s="27"/>
      <c r="C106" s="47"/>
      <c r="D106" s="839"/>
      <c r="E106" s="898"/>
      <c r="F106" s="108"/>
      <c r="G106" s="208"/>
      <c r="H106" s="102"/>
      <c r="I106" s="102"/>
      <c r="J106" s="102"/>
      <c r="K106" s="102"/>
      <c r="L106" s="102"/>
      <c r="M106" s="102"/>
      <c r="N106" s="102"/>
      <c r="O106" s="41"/>
      <c r="P106" s="121"/>
      <c r="R106" s="126"/>
      <c r="BE106" s="133"/>
      <c r="BF106" s="133"/>
      <c r="BG106" s="133"/>
      <c r="BH106" s="133"/>
      <c r="BI106" s="133"/>
      <c r="BJ106" s="133"/>
      <c r="BK106" s="133"/>
    </row>
    <row r="107" spans="1:63" ht="25.5">
      <c r="A107" s="114">
        <v>18</v>
      </c>
      <c r="B107" s="246">
        <v>29113</v>
      </c>
      <c r="C107" s="247" t="s">
        <v>154</v>
      </c>
      <c r="D107" s="844">
        <v>1329</v>
      </c>
      <c r="E107" s="901" t="s">
        <v>63</v>
      </c>
      <c r="F107" s="1629"/>
      <c r="G107" s="210">
        <f>ROUND(D107*F107,2)</f>
        <v>0</v>
      </c>
      <c r="H107" s="102"/>
      <c r="I107" s="102"/>
      <c r="J107" s="102"/>
      <c r="K107" s="102"/>
      <c r="L107" s="102"/>
      <c r="M107" s="102"/>
      <c r="N107" s="102"/>
      <c r="O107" s="41"/>
      <c r="P107" s="121"/>
      <c r="R107" s="125"/>
      <c r="BE107" s="133"/>
      <c r="BF107" s="133"/>
      <c r="BG107" s="133"/>
      <c r="BH107" s="133"/>
      <c r="BI107" s="133"/>
      <c r="BJ107" s="133"/>
      <c r="BK107" s="133"/>
    </row>
    <row r="108" spans="1:63">
      <c r="A108" s="302"/>
      <c r="B108" s="27"/>
      <c r="C108" s="47"/>
      <c r="D108" s="839"/>
      <c r="E108" s="898"/>
      <c r="F108" s="108"/>
      <c r="G108" s="208"/>
      <c r="H108" s="102"/>
      <c r="I108" s="102"/>
      <c r="J108" s="102"/>
      <c r="K108" s="102"/>
      <c r="L108" s="102"/>
      <c r="M108" s="102"/>
      <c r="N108" s="102"/>
      <c r="O108" s="41"/>
      <c r="P108" s="121"/>
      <c r="R108" s="126"/>
      <c r="BE108" s="133"/>
      <c r="BF108" s="133"/>
      <c r="BG108" s="133"/>
      <c r="BH108" s="133"/>
      <c r="BI108" s="133"/>
      <c r="BJ108" s="133"/>
      <c r="BK108" s="133"/>
    </row>
    <row r="109" spans="1:63" ht="25.5">
      <c r="A109" s="114">
        <v>19</v>
      </c>
      <c r="B109" s="246">
        <v>29121</v>
      </c>
      <c r="C109" s="247" t="s">
        <v>247</v>
      </c>
      <c r="D109" s="844">
        <v>28836</v>
      </c>
      <c r="E109" s="901" t="s">
        <v>63</v>
      </c>
      <c r="F109" s="1629"/>
      <c r="G109" s="210">
        <f>ROUND(D109*F109,2)</f>
        <v>0</v>
      </c>
      <c r="H109" s="102"/>
      <c r="I109" s="102"/>
      <c r="J109" s="102"/>
      <c r="K109" s="102"/>
      <c r="L109" s="102"/>
      <c r="M109" s="102"/>
      <c r="N109" s="102"/>
      <c r="O109" s="41"/>
      <c r="P109" s="121"/>
      <c r="R109" s="125"/>
      <c r="BE109" s="133"/>
      <c r="BF109" s="133"/>
      <c r="BG109" s="133"/>
      <c r="BH109" s="133"/>
      <c r="BI109" s="133"/>
      <c r="BJ109" s="133"/>
      <c r="BK109" s="133"/>
    </row>
    <row r="110" spans="1:63">
      <c r="A110" s="302"/>
      <c r="B110" s="27"/>
      <c r="C110" s="47"/>
      <c r="D110" s="839"/>
      <c r="E110" s="898"/>
      <c r="F110" s="108"/>
      <c r="G110" s="208"/>
      <c r="H110" s="102"/>
      <c r="I110" s="102"/>
      <c r="J110" s="102"/>
      <c r="K110" s="102"/>
      <c r="L110" s="102"/>
      <c r="M110" s="102"/>
      <c r="N110" s="102"/>
      <c r="O110" s="41"/>
      <c r="P110" s="121"/>
      <c r="R110" s="126"/>
      <c r="BE110" s="133"/>
      <c r="BF110" s="133"/>
      <c r="BG110" s="133"/>
      <c r="BH110" s="133"/>
      <c r="BI110" s="133"/>
      <c r="BJ110" s="133"/>
      <c r="BK110" s="133"/>
    </row>
    <row r="111" spans="1:63" ht="25.5">
      <c r="A111" s="114">
        <v>20</v>
      </c>
      <c r="B111" s="246">
        <v>29133</v>
      </c>
      <c r="C111" s="247" t="s">
        <v>43</v>
      </c>
      <c r="D111" s="844">
        <v>13855</v>
      </c>
      <c r="E111" s="901" t="s">
        <v>26</v>
      </c>
      <c r="F111" s="1629"/>
      <c r="G111" s="210">
        <f>ROUND(D111*F111,2)</f>
        <v>0</v>
      </c>
      <c r="H111" s="296"/>
      <c r="I111" s="102"/>
      <c r="J111" s="102"/>
      <c r="K111" s="102"/>
      <c r="L111" s="102"/>
      <c r="M111" s="102"/>
      <c r="N111" s="102"/>
      <c r="O111" s="41"/>
      <c r="P111" s="121"/>
      <c r="R111" s="125"/>
      <c r="BE111" s="133"/>
      <c r="BF111" s="133"/>
      <c r="BG111" s="133"/>
      <c r="BH111" s="133"/>
      <c r="BI111" s="133"/>
      <c r="BJ111" s="133"/>
      <c r="BK111" s="133"/>
    </row>
    <row r="112" spans="1:63" s="281" customFormat="1" ht="13.5" thickBot="1">
      <c r="A112" s="18"/>
      <c r="B112" s="27"/>
      <c r="C112" s="47"/>
      <c r="D112" s="839"/>
      <c r="E112" s="902"/>
      <c r="F112" s="108"/>
      <c r="G112" s="209"/>
      <c r="H112" s="41"/>
      <c r="I112" s="117"/>
      <c r="J112" s="133"/>
      <c r="K112" s="125"/>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row>
    <row r="113" spans="1:56" s="282" customFormat="1" ht="26.25" thickBot="1">
      <c r="A113" s="23">
        <v>21</v>
      </c>
      <c r="B113" s="24" t="s">
        <v>44</v>
      </c>
      <c r="C113" s="46" t="s">
        <v>45</v>
      </c>
      <c r="D113" s="847">
        <v>1001</v>
      </c>
      <c r="E113" s="909" t="s">
        <v>26</v>
      </c>
      <c r="F113" s="1871"/>
      <c r="G113" s="210">
        <f>ROUND(D113*F113,2)</f>
        <v>0</v>
      </c>
      <c r="H113" s="41"/>
      <c r="I113" s="117"/>
      <c r="J113" s="133"/>
      <c r="K113" s="125"/>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row>
    <row r="114" spans="1:56" ht="13.5" thickTop="1">
      <c r="A114" s="92"/>
      <c r="B114" s="93"/>
      <c r="C114" s="94"/>
      <c r="D114" s="848"/>
      <c r="E114" s="910"/>
      <c r="F114" s="278"/>
      <c r="G114" s="219"/>
      <c r="K114" s="125"/>
    </row>
    <row r="115" spans="1:56" ht="13.5" thickBot="1">
      <c r="A115" s="283"/>
      <c r="B115" s="17"/>
      <c r="C115" s="43" t="s">
        <v>13</v>
      </c>
      <c r="D115" s="840"/>
      <c r="E115" s="904"/>
      <c r="F115" s="279"/>
      <c r="G115" s="214">
        <f>SUM(G72:G114)</f>
        <v>0</v>
      </c>
      <c r="K115" s="125"/>
    </row>
    <row r="116" spans="1:56">
      <c r="A116" s="95"/>
      <c r="B116" s="96"/>
      <c r="C116" s="97"/>
      <c r="D116" s="849"/>
      <c r="E116" s="911"/>
      <c r="F116" s="313"/>
      <c r="G116" s="220"/>
      <c r="K116" s="125"/>
    </row>
    <row r="117" spans="1:56" ht="15.75">
      <c r="A117" s="18"/>
      <c r="B117" s="98" t="s">
        <v>14</v>
      </c>
      <c r="C117" s="99" t="s">
        <v>23</v>
      </c>
      <c r="D117" s="839"/>
      <c r="E117" s="898"/>
      <c r="F117" s="278"/>
      <c r="G117" s="208"/>
      <c r="K117" s="125"/>
    </row>
    <row r="118" spans="1:56" ht="15.75">
      <c r="A118" s="19"/>
      <c r="B118" s="100"/>
      <c r="C118" s="101"/>
      <c r="D118" s="844"/>
      <c r="E118" s="907"/>
      <c r="F118" s="314"/>
      <c r="G118" s="218"/>
      <c r="I118" s="121"/>
      <c r="K118" s="125"/>
    </row>
    <row r="119" spans="1:56">
      <c r="A119" s="18"/>
      <c r="B119" s="22"/>
      <c r="C119" s="45"/>
      <c r="D119" s="839"/>
      <c r="E119" s="898"/>
      <c r="F119" s="108"/>
      <c r="G119" s="209"/>
      <c r="K119" s="125"/>
    </row>
    <row r="120" spans="1:56" ht="51">
      <c r="A120" s="19">
        <v>1</v>
      </c>
      <c r="B120" s="180" t="s">
        <v>87</v>
      </c>
      <c r="C120" s="44" t="s">
        <v>88</v>
      </c>
      <c r="D120" s="1866">
        <f>2834+250</f>
        <v>3084</v>
      </c>
      <c r="E120" s="907" t="s">
        <v>26</v>
      </c>
      <c r="F120" s="1629"/>
      <c r="G120" s="210">
        <f>ROUND(D120*F120,2)</f>
        <v>0</v>
      </c>
      <c r="I120" s="121"/>
      <c r="K120" s="125"/>
    </row>
    <row r="121" spans="1:56" s="280" customFormat="1" ht="13.5" thickBot="1">
      <c r="A121" s="18"/>
      <c r="B121" s="20"/>
      <c r="C121" s="55"/>
      <c r="D121" s="839"/>
      <c r="E121" s="898"/>
      <c r="F121" s="108"/>
      <c r="G121" s="208"/>
      <c r="H121" s="41"/>
      <c r="I121" s="117"/>
      <c r="J121" s="133"/>
      <c r="K121" s="125"/>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row>
    <row r="122" spans="1:56" ht="39" thickTop="1">
      <c r="A122" s="19">
        <v>2</v>
      </c>
      <c r="B122" s="21" t="s">
        <v>275</v>
      </c>
      <c r="C122" s="44" t="s">
        <v>274</v>
      </c>
      <c r="D122" s="844">
        <v>679</v>
      </c>
      <c r="E122" s="901" t="s">
        <v>25</v>
      </c>
      <c r="F122" s="1629"/>
      <c r="G122" s="210">
        <f>ROUND(D122*F122,2)</f>
        <v>0</v>
      </c>
      <c r="K122" s="125"/>
    </row>
    <row r="123" spans="1:56">
      <c r="A123" s="18"/>
      <c r="B123" s="22"/>
      <c r="C123" s="45"/>
      <c r="D123" s="839"/>
      <c r="E123" s="902"/>
      <c r="F123" s="108"/>
      <c r="G123" s="209"/>
      <c r="K123" s="125"/>
    </row>
    <row r="124" spans="1:56" ht="38.25">
      <c r="A124" s="19">
        <v>3</v>
      </c>
      <c r="B124" s="21" t="s">
        <v>182</v>
      </c>
      <c r="C124" s="44" t="s">
        <v>183</v>
      </c>
      <c r="D124" s="844">
        <v>10014</v>
      </c>
      <c r="E124" s="901" t="s">
        <v>25</v>
      </c>
      <c r="F124" s="1629"/>
      <c r="G124" s="210">
        <f>ROUND(D124*F124,2)</f>
        <v>0</v>
      </c>
      <c r="K124" s="125"/>
    </row>
    <row r="125" spans="1:56">
      <c r="A125" s="18"/>
      <c r="B125" s="22"/>
      <c r="C125" s="45"/>
      <c r="D125" s="839"/>
      <c r="E125" s="898"/>
      <c r="F125" s="278"/>
      <c r="G125" s="209"/>
      <c r="K125" s="125"/>
    </row>
    <row r="126" spans="1:56" ht="51">
      <c r="A126" s="19">
        <v>4</v>
      </c>
      <c r="B126" s="21" t="s">
        <v>212</v>
      </c>
      <c r="C126" s="293" t="s">
        <v>1075</v>
      </c>
      <c r="D126" s="844">
        <v>10505</v>
      </c>
      <c r="E126" s="907" t="s">
        <v>25</v>
      </c>
      <c r="F126" s="1629"/>
      <c r="G126" s="210">
        <f>ROUND(D126*F126,2)</f>
        <v>0</v>
      </c>
      <c r="I126" s="121"/>
      <c r="K126" s="125"/>
    </row>
    <row r="127" spans="1:56">
      <c r="A127" s="18"/>
      <c r="B127" s="294"/>
      <c r="C127" s="303"/>
      <c r="D127" s="851"/>
      <c r="E127" s="928"/>
      <c r="F127" s="304"/>
      <c r="G127" s="295"/>
      <c r="K127" s="125"/>
    </row>
    <row r="128" spans="1:56" s="103" customFormat="1" ht="51">
      <c r="A128" s="19">
        <v>5</v>
      </c>
      <c r="B128" s="21" t="s">
        <v>278</v>
      </c>
      <c r="C128" s="44" t="s">
        <v>279</v>
      </c>
      <c r="D128" s="844">
        <v>58</v>
      </c>
      <c r="E128" s="907" t="s">
        <v>25</v>
      </c>
      <c r="F128" s="1629"/>
      <c r="G128" s="210">
        <f>ROUND(D128*F128,2)</f>
        <v>0</v>
      </c>
      <c r="H128" s="134"/>
      <c r="I128" s="127"/>
      <c r="J128" s="128"/>
      <c r="K128" s="131"/>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row>
    <row r="129" spans="1:56">
      <c r="A129" s="18"/>
      <c r="B129" s="20"/>
      <c r="C129" s="55"/>
      <c r="D129" s="839"/>
      <c r="E129" s="898"/>
      <c r="F129" s="108"/>
      <c r="G129" s="208"/>
      <c r="K129" s="125"/>
    </row>
    <row r="130" spans="1:56" ht="25.5">
      <c r="A130" s="19">
        <v>6</v>
      </c>
      <c r="B130" s="21" t="s">
        <v>280</v>
      </c>
      <c r="C130" s="44" t="s">
        <v>281</v>
      </c>
      <c r="D130" s="844">
        <v>58</v>
      </c>
      <c r="E130" s="907" t="s">
        <v>30</v>
      </c>
      <c r="F130" s="1629"/>
      <c r="G130" s="210">
        <f>ROUND(D130*F130,2)</f>
        <v>0</v>
      </c>
      <c r="K130" s="125"/>
    </row>
    <row r="131" spans="1:56" s="103" customFormat="1">
      <c r="A131" s="18"/>
      <c r="B131" s="22"/>
      <c r="C131" s="45"/>
      <c r="D131" s="839"/>
      <c r="E131" s="898"/>
      <c r="F131" s="108"/>
      <c r="G131" s="209"/>
      <c r="H131" s="134"/>
      <c r="I131" s="127"/>
      <c r="J131" s="128"/>
      <c r="K131" s="131"/>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row>
    <row r="132" spans="1:56" ht="38.25">
      <c r="A132" s="19">
        <v>7</v>
      </c>
      <c r="B132" s="21" t="s">
        <v>46</v>
      </c>
      <c r="C132" s="44" t="s">
        <v>91</v>
      </c>
      <c r="D132" s="844">
        <v>2321</v>
      </c>
      <c r="E132" s="907" t="s">
        <v>5</v>
      </c>
      <c r="F132" s="1629"/>
      <c r="G132" s="210">
        <f>ROUND(D132*F132,2)</f>
        <v>0</v>
      </c>
      <c r="I132" s="121"/>
      <c r="K132" s="125"/>
    </row>
    <row r="133" spans="1:56" s="103" customFormat="1">
      <c r="A133" s="18"/>
      <c r="B133" s="22"/>
      <c r="C133" s="45"/>
      <c r="D133" s="839"/>
      <c r="E133" s="898"/>
      <c r="F133" s="108"/>
      <c r="G133" s="209"/>
      <c r="H133" s="134"/>
      <c r="I133" s="127"/>
      <c r="J133" s="128"/>
      <c r="K133" s="131"/>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row>
    <row r="134" spans="1:56" ht="51">
      <c r="A134" s="19">
        <v>8</v>
      </c>
      <c r="B134" s="21" t="s">
        <v>277</v>
      </c>
      <c r="C134" s="44" t="s">
        <v>276</v>
      </c>
      <c r="D134" s="844">
        <v>80</v>
      </c>
      <c r="E134" s="907" t="s">
        <v>5</v>
      </c>
      <c r="F134" s="1629"/>
      <c r="G134" s="210">
        <f>ROUND(D134*F134,2)</f>
        <v>0</v>
      </c>
      <c r="I134" s="121"/>
      <c r="K134" s="125"/>
    </row>
    <row r="135" spans="1:56">
      <c r="A135" s="18"/>
      <c r="B135" s="109"/>
      <c r="C135" s="52"/>
      <c r="D135" s="839"/>
      <c r="E135" s="902"/>
      <c r="F135" s="110"/>
      <c r="G135" s="209"/>
      <c r="K135" s="125"/>
    </row>
    <row r="136" spans="1:56" ht="38.25">
      <c r="A136" s="19">
        <v>9</v>
      </c>
      <c r="B136" s="115" t="s">
        <v>102</v>
      </c>
      <c r="C136" s="51" t="s">
        <v>101</v>
      </c>
      <c r="D136" s="844">
        <v>67</v>
      </c>
      <c r="E136" s="901" t="s">
        <v>5</v>
      </c>
      <c r="F136" s="1629"/>
      <c r="G136" s="210">
        <f>ROUND(D136*F136,2)</f>
        <v>0</v>
      </c>
      <c r="K136" s="125"/>
    </row>
    <row r="137" spans="1:56">
      <c r="A137" s="18"/>
      <c r="B137" s="22"/>
      <c r="C137" s="45"/>
      <c r="D137" s="839"/>
      <c r="E137" s="898"/>
      <c r="F137" s="108"/>
      <c r="G137" s="209"/>
      <c r="K137" s="125"/>
    </row>
    <row r="138" spans="1:56" ht="25.5">
      <c r="A138" s="19">
        <v>10</v>
      </c>
      <c r="B138" s="21" t="s">
        <v>48</v>
      </c>
      <c r="C138" s="44" t="s">
        <v>289</v>
      </c>
      <c r="D138" s="844">
        <v>105</v>
      </c>
      <c r="E138" s="907" t="s">
        <v>36</v>
      </c>
      <c r="F138" s="1629"/>
      <c r="G138" s="210">
        <f>ROUND(D138*F138,2)</f>
        <v>0</v>
      </c>
      <c r="K138" s="125"/>
    </row>
    <row r="139" spans="1:56">
      <c r="A139" s="18"/>
      <c r="B139" s="20"/>
      <c r="C139" s="55"/>
      <c r="D139" s="839"/>
      <c r="E139" s="898"/>
      <c r="F139" s="108"/>
      <c r="G139" s="208"/>
      <c r="K139" s="125"/>
    </row>
    <row r="140" spans="1:56" ht="26.25" thickBot="1">
      <c r="A140" s="23">
        <v>11</v>
      </c>
      <c r="B140" s="24" t="s">
        <v>49</v>
      </c>
      <c r="C140" s="46" t="s">
        <v>290</v>
      </c>
      <c r="D140" s="847">
        <v>36</v>
      </c>
      <c r="E140" s="909" t="s">
        <v>36</v>
      </c>
      <c r="F140" s="1871"/>
      <c r="G140" s="772">
        <f>ROUND(D140*F140,2)</f>
        <v>0</v>
      </c>
      <c r="K140" s="125"/>
    </row>
    <row r="141" spans="1:56" ht="13.5" thickTop="1">
      <c r="A141" s="18"/>
      <c r="B141" s="90"/>
      <c r="C141" s="47"/>
      <c r="D141" s="839"/>
      <c r="E141" s="898"/>
      <c r="F141" s="278"/>
      <c r="G141" s="208"/>
      <c r="K141" s="125"/>
    </row>
    <row r="142" spans="1:56" ht="26.25" thickBot="1">
      <c r="A142" s="25"/>
      <c r="B142" s="91"/>
      <c r="C142" s="43" t="s">
        <v>24</v>
      </c>
      <c r="D142" s="840"/>
      <c r="E142" s="904"/>
      <c r="F142" s="279"/>
      <c r="G142" s="214">
        <f>SUM(G119:G141)</f>
        <v>0</v>
      </c>
      <c r="K142" s="125"/>
    </row>
    <row r="143" spans="1:56" s="157" customFormat="1">
      <c r="A143" s="4"/>
      <c r="B143" s="5"/>
      <c r="C143" s="47"/>
      <c r="D143" s="839"/>
      <c r="E143" s="898"/>
      <c r="F143" s="278"/>
      <c r="G143" s="208"/>
      <c r="H143" s="41"/>
      <c r="I143" s="121"/>
      <c r="J143" s="133"/>
      <c r="K143" s="126"/>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row>
    <row r="144" spans="1:56" s="133" customFormat="1" ht="15.75">
      <c r="A144" s="18"/>
      <c r="B144" s="98" t="s">
        <v>15</v>
      </c>
      <c r="C144" s="99" t="s">
        <v>16</v>
      </c>
      <c r="D144" s="839"/>
      <c r="E144" s="898"/>
      <c r="F144" s="278"/>
      <c r="G144" s="208"/>
      <c r="H144" s="41"/>
      <c r="I144" s="121"/>
      <c r="K144" s="125"/>
    </row>
    <row r="145" spans="1:56" s="157" customFormat="1" ht="15.75">
      <c r="A145" s="19"/>
      <c r="B145" s="100"/>
      <c r="C145" s="101"/>
      <c r="D145" s="844"/>
      <c r="E145" s="907"/>
      <c r="F145" s="314"/>
      <c r="G145" s="218"/>
      <c r="H145" s="41"/>
      <c r="I145" s="121"/>
      <c r="J145" s="133"/>
      <c r="K145" s="126"/>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row>
    <row r="146" spans="1:56">
      <c r="A146" s="18"/>
      <c r="B146" s="20"/>
      <c r="C146" s="55"/>
      <c r="D146" s="839"/>
      <c r="E146" s="898"/>
      <c r="F146" s="108"/>
      <c r="G146" s="208"/>
      <c r="I146" s="121"/>
      <c r="K146" s="126"/>
    </row>
    <row r="147" spans="1:56" ht="51">
      <c r="A147" s="19">
        <v>1</v>
      </c>
      <c r="B147" s="21" t="s">
        <v>50</v>
      </c>
      <c r="C147" s="44" t="s">
        <v>94</v>
      </c>
      <c r="D147" s="844">
        <v>1184</v>
      </c>
      <c r="E147" s="907" t="s">
        <v>5</v>
      </c>
      <c r="F147" s="1629"/>
      <c r="G147" s="210">
        <f>ROUND(D147*F147,2)</f>
        <v>0</v>
      </c>
      <c r="K147" s="125"/>
    </row>
    <row r="148" spans="1:56">
      <c r="A148" s="18"/>
      <c r="B148" s="20"/>
      <c r="C148" s="55"/>
      <c r="D148" s="839"/>
      <c r="E148" s="898"/>
      <c r="F148" s="108"/>
      <c r="G148" s="208"/>
      <c r="I148" s="121"/>
      <c r="K148" s="126"/>
    </row>
    <row r="149" spans="1:56" ht="51">
      <c r="A149" s="19">
        <v>2</v>
      </c>
      <c r="B149" s="21" t="s">
        <v>291</v>
      </c>
      <c r="C149" s="44" t="s">
        <v>292</v>
      </c>
      <c r="D149" s="844">
        <v>6</v>
      </c>
      <c r="E149" s="907" t="s">
        <v>5</v>
      </c>
      <c r="F149" s="1629"/>
      <c r="G149" s="210">
        <f>ROUND(D149*F149,2)</f>
        <v>0</v>
      </c>
      <c r="K149" s="125"/>
    </row>
    <row r="150" spans="1:56">
      <c r="A150" s="18"/>
      <c r="B150" s="20"/>
      <c r="C150" s="55"/>
      <c r="D150" s="839"/>
      <c r="E150" s="898"/>
      <c r="F150" s="108"/>
      <c r="G150" s="208"/>
      <c r="K150" s="125"/>
    </row>
    <row r="151" spans="1:56" ht="38.25">
      <c r="A151" s="19">
        <v>3</v>
      </c>
      <c r="B151" s="21" t="s">
        <v>49</v>
      </c>
      <c r="C151" s="44" t="s">
        <v>97</v>
      </c>
      <c r="D151" s="844">
        <v>1190</v>
      </c>
      <c r="E151" s="919" t="s">
        <v>5</v>
      </c>
      <c r="F151" s="1629"/>
      <c r="G151" s="210">
        <f>ROUND(D151*F151,2)</f>
        <v>0</v>
      </c>
      <c r="K151" s="125"/>
    </row>
    <row r="152" spans="1:56" s="157" customFormat="1">
      <c r="A152" s="18"/>
      <c r="B152" s="20"/>
      <c r="C152" s="50"/>
      <c r="D152" s="839"/>
      <c r="E152" s="898"/>
      <c r="F152" s="278"/>
      <c r="G152" s="208"/>
      <c r="H152" s="41"/>
      <c r="I152" s="121"/>
      <c r="J152" s="133"/>
      <c r="K152" s="126"/>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row>
    <row r="153" spans="1:56" s="133" customFormat="1" ht="51">
      <c r="A153" s="19">
        <v>4</v>
      </c>
      <c r="B153" s="21" t="s">
        <v>96</v>
      </c>
      <c r="C153" s="51" t="s">
        <v>95</v>
      </c>
      <c r="D153" s="844">
        <v>921</v>
      </c>
      <c r="E153" s="907" t="s">
        <v>5</v>
      </c>
      <c r="F153" s="1629"/>
      <c r="G153" s="210">
        <f>ROUND(D153*F153,2)</f>
        <v>0</v>
      </c>
      <c r="H153" s="41"/>
      <c r="I153" s="121"/>
      <c r="K153" s="125"/>
    </row>
    <row r="154" spans="1:56" s="133" customFormat="1">
      <c r="A154" s="18"/>
      <c r="B154" s="22"/>
      <c r="C154" s="52"/>
      <c r="D154" s="834"/>
      <c r="E154" s="898"/>
      <c r="F154" s="108"/>
      <c r="G154" s="209"/>
      <c r="H154" s="41"/>
      <c r="I154" s="121"/>
      <c r="K154" s="125"/>
    </row>
    <row r="155" spans="1:56" s="157" customFormat="1" ht="51">
      <c r="A155" s="19">
        <v>5</v>
      </c>
      <c r="B155" s="21" t="s">
        <v>213</v>
      </c>
      <c r="C155" s="51" t="s">
        <v>214</v>
      </c>
      <c r="D155" s="852">
        <v>182</v>
      </c>
      <c r="E155" s="907" t="s">
        <v>5</v>
      </c>
      <c r="F155" s="1629"/>
      <c r="G155" s="210">
        <f>ROUND(D155*F155,2)</f>
        <v>0</v>
      </c>
      <c r="H155" s="41"/>
      <c r="I155" s="121"/>
      <c r="J155" s="133"/>
      <c r="K155" s="126"/>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row>
    <row r="156" spans="1:56" s="133" customFormat="1">
      <c r="A156" s="18"/>
      <c r="B156" s="22"/>
      <c r="C156" s="52"/>
      <c r="D156" s="834"/>
      <c r="E156" s="898"/>
      <c r="F156" s="108"/>
      <c r="G156" s="209"/>
      <c r="H156" s="41"/>
      <c r="I156" s="121"/>
      <c r="K156" s="125"/>
    </row>
    <row r="157" spans="1:56" s="157" customFormat="1" ht="51">
      <c r="A157" s="19">
        <v>6</v>
      </c>
      <c r="B157" s="21" t="s">
        <v>215</v>
      </c>
      <c r="C157" s="51" t="s">
        <v>216</v>
      </c>
      <c r="D157" s="852">
        <v>222</v>
      </c>
      <c r="E157" s="907" t="s">
        <v>5</v>
      </c>
      <c r="F157" s="1629"/>
      <c r="G157" s="210">
        <f>ROUND(D157*F157,2)</f>
        <v>0</v>
      </c>
      <c r="H157" s="41"/>
      <c r="I157" s="121"/>
      <c r="J157" s="133"/>
      <c r="K157" s="126"/>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row>
    <row r="158" spans="1:56" s="133" customFormat="1">
      <c r="A158" s="18"/>
      <c r="B158" s="22"/>
      <c r="C158" s="52"/>
      <c r="D158" s="834"/>
      <c r="E158" s="898"/>
      <c r="F158" s="108"/>
      <c r="G158" s="209"/>
      <c r="H158" s="41"/>
      <c r="I158" s="117"/>
      <c r="K158" s="125"/>
    </row>
    <row r="159" spans="1:56" s="157" customFormat="1" ht="51">
      <c r="A159" s="19">
        <v>7</v>
      </c>
      <c r="B159" s="21" t="s">
        <v>217</v>
      </c>
      <c r="C159" s="51" t="s">
        <v>218</v>
      </c>
      <c r="D159" s="852">
        <v>66</v>
      </c>
      <c r="E159" s="907" t="s">
        <v>5</v>
      </c>
      <c r="F159" s="1629"/>
      <c r="G159" s="210">
        <f>ROUND(D159*F159,2)</f>
        <v>0</v>
      </c>
      <c r="H159" s="41"/>
      <c r="I159" s="121"/>
      <c r="J159" s="133"/>
      <c r="K159" s="126"/>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row>
    <row r="160" spans="1:56" s="133" customFormat="1">
      <c r="A160" s="18"/>
      <c r="B160" s="22"/>
      <c r="C160" s="52"/>
      <c r="D160" s="834"/>
      <c r="E160" s="898"/>
      <c r="F160" s="278"/>
      <c r="G160" s="209"/>
      <c r="H160" s="41"/>
      <c r="I160" s="121"/>
      <c r="K160" s="125"/>
    </row>
    <row r="161" spans="1:56" s="157" customFormat="1" ht="38.25">
      <c r="A161" s="19">
        <v>8</v>
      </c>
      <c r="B161" s="21" t="s">
        <v>219</v>
      </c>
      <c r="C161" s="51" t="s">
        <v>220</v>
      </c>
      <c r="D161" s="852">
        <v>372</v>
      </c>
      <c r="E161" s="907" t="s">
        <v>5</v>
      </c>
      <c r="F161" s="1629"/>
      <c r="G161" s="210">
        <f>ROUND(D161*F161,2)</f>
        <v>0</v>
      </c>
      <c r="H161" s="41"/>
      <c r="I161" s="121"/>
      <c r="J161" s="133"/>
      <c r="K161" s="126"/>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row>
    <row r="162" spans="1:56" s="133" customFormat="1">
      <c r="A162" s="18"/>
      <c r="B162" s="22"/>
      <c r="C162" s="52"/>
      <c r="D162" s="834"/>
      <c r="E162" s="898"/>
      <c r="F162" s="108"/>
      <c r="G162" s="209"/>
      <c r="H162" s="41"/>
      <c r="I162" s="121"/>
      <c r="K162" s="125"/>
    </row>
    <row r="163" spans="1:56" s="157" customFormat="1" ht="38.25">
      <c r="A163" s="19">
        <v>9</v>
      </c>
      <c r="B163" s="21" t="s">
        <v>221</v>
      </c>
      <c r="C163" s="51" t="s">
        <v>222</v>
      </c>
      <c r="D163" s="852">
        <v>25</v>
      </c>
      <c r="E163" s="907" t="s">
        <v>5</v>
      </c>
      <c r="F163" s="1629"/>
      <c r="G163" s="210">
        <f>ROUND(D163*F163,2)</f>
        <v>0</v>
      </c>
      <c r="H163" s="41"/>
      <c r="I163" s="121"/>
      <c r="J163" s="133"/>
      <c r="K163" s="126"/>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row>
    <row r="164" spans="1:56" s="133" customFormat="1">
      <c r="A164" s="18"/>
      <c r="B164" s="22"/>
      <c r="C164" s="52" t="s">
        <v>223</v>
      </c>
      <c r="D164" s="834"/>
      <c r="E164" s="898"/>
      <c r="F164" s="278"/>
      <c r="G164" s="209"/>
      <c r="H164" s="41"/>
      <c r="I164" s="121"/>
      <c r="K164" s="125"/>
    </row>
    <row r="165" spans="1:56" s="157" customFormat="1" ht="38.25">
      <c r="A165" s="19">
        <v>10</v>
      </c>
      <c r="B165" s="21" t="s">
        <v>224</v>
      </c>
      <c r="C165" s="51" t="s">
        <v>225</v>
      </c>
      <c r="D165" s="852">
        <v>125</v>
      </c>
      <c r="E165" s="907" t="s">
        <v>5</v>
      </c>
      <c r="F165" s="1629"/>
      <c r="G165" s="210">
        <f>ROUND(D165*F165,2)</f>
        <v>0</v>
      </c>
      <c r="H165" s="41"/>
      <c r="I165" s="121"/>
      <c r="J165" s="133"/>
      <c r="K165" s="126"/>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row>
    <row r="166" spans="1:56" s="133" customFormat="1">
      <c r="A166" s="18"/>
      <c r="B166" s="22"/>
      <c r="C166" s="52"/>
      <c r="D166" s="834"/>
      <c r="E166" s="898"/>
      <c r="F166" s="108"/>
      <c r="G166" s="209"/>
      <c r="H166" s="41"/>
      <c r="I166" s="117"/>
      <c r="K166" s="125"/>
    </row>
    <row r="167" spans="1:56" s="157" customFormat="1" ht="38.25">
      <c r="A167" s="19">
        <v>11</v>
      </c>
      <c r="B167" s="21" t="s">
        <v>51</v>
      </c>
      <c r="C167" s="51" t="s">
        <v>52</v>
      </c>
      <c r="D167" s="852">
        <v>66</v>
      </c>
      <c r="E167" s="907" t="s">
        <v>5</v>
      </c>
      <c r="F167" s="1629"/>
      <c r="G167" s="210">
        <f>ROUND(D167*F167,2)</f>
        <v>0</v>
      </c>
      <c r="H167" s="41"/>
      <c r="I167" s="121"/>
      <c r="J167" s="133"/>
      <c r="K167" s="126"/>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row>
    <row r="168" spans="1:56" s="133" customFormat="1">
      <c r="A168" s="18"/>
      <c r="B168" s="22"/>
      <c r="C168" s="52"/>
      <c r="D168" s="834"/>
      <c r="E168" s="898"/>
      <c r="F168" s="278"/>
      <c r="G168" s="209"/>
      <c r="H168" s="41"/>
      <c r="I168" s="121"/>
      <c r="K168" s="125"/>
    </row>
    <row r="169" spans="1:56" s="157" customFormat="1" ht="25.5">
      <c r="A169" s="19">
        <v>12</v>
      </c>
      <c r="B169" s="21" t="s">
        <v>226</v>
      </c>
      <c r="C169" s="51" t="s">
        <v>227</v>
      </c>
      <c r="D169" s="852">
        <v>921</v>
      </c>
      <c r="E169" s="907" t="s">
        <v>5</v>
      </c>
      <c r="F169" s="1629"/>
      <c r="G169" s="210">
        <f>ROUND(D169*F169,2)</f>
        <v>0</v>
      </c>
      <c r="H169" s="41"/>
      <c r="I169" s="121"/>
      <c r="J169" s="133"/>
      <c r="K169" s="126"/>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row>
    <row r="170" spans="1:56" s="133" customFormat="1">
      <c r="A170" s="18"/>
      <c r="B170" s="22"/>
      <c r="C170" s="52"/>
      <c r="D170" s="834"/>
      <c r="E170" s="898"/>
      <c r="F170" s="108"/>
      <c r="G170" s="209"/>
      <c r="H170" s="41"/>
      <c r="I170" s="121"/>
      <c r="K170" s="125"/>
    </row>
    <row r="171" spans="1:56" s="157" customFormat="1" ht="25.5">
      <c r="A171" s="19">
        <v>13</v>
      </c>
      <c r="B171" s="21" t="s">
        <v>53</v>
      </c>
      <c r="C171" s="51" t="s">
        <v>54</v>
      </c>
      <c r="D171" s="852">
        <v>470</v>
      </c>
      <c r="E171" s="907" t="s">
        <v>5</v>
      </c>
      <c r="F171" s="1629"/>
      <c r="G171" s="210">
        <f>ROUND(D171*F171,2)</f>
        <v>0</v>
      </c>
      <c r="H171" s="41"/>
      <c r="I171" s="121"/>
      <c r="J171" s="133"/>
      <c r="K171" s="126"/>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row>
    <row r="172" spans="1:56" s="133" customFormat="1">
      <c r="A172" s="18"/>
      <c r="B172" s="22"/>
      <c r="C172" s="52"/>
      <c r="D172" s="834"/>
      <c r="E172" s="898"/>
      <c r="F172" s="278"/>
      <c r="G172" s="209"/>
      <c r="H172" s="41"/>
      <c r="I172" s="117"/>
      <c r="K172" s="125"/>
    </row>
    <row r="173" spans="1:56">
      <c r="A173" s="19">
        <v>14</v>
      </c>
      <c r="B173" s="21" t="s">
        <v>228</v>
      </c>
      <c r="C173" s="51" t="s">
        <v>229</v>
      </c>
      <c r="D173" s="852">
        <v>1391</v>
      </c>
      <c r="E173" s="907" t="s">
        <v>5</v>
      </c>
      <c r="F173" s="1629"/>
      <c r="G173" s="210">
        <f>ROUND(D173*F173,2)</f>
        <v>0</v>
      </c>
      <c r="K173" s="125"/>
    </row>
    <row r="174" spans="1:56">
      <c r="A174" s="18"/>
      <c r="B174" s="20"/>
      <c r="C174" s="50"/>
      <c r="D174" s="834"/>
      <c r="E174" s="898"/>
      <c r="F174" s="108"/>
      <c r="G174" s="208"/>
      <c r="I174" s="121"/>
      <c r="K174" s="125"/>
    </row>
    <row r="175" spans="1:56" ht="38.25">
      <c r="A175" s="19">
        <v>15</v>
      </c>
      <c r="B175" s="21" t="s">
        <v>230</v>
      </c>
      <c r="C175" s="51" t="s">
        <v>231</v>
      </c>
      <c r="D175" s="852">
        <v>85</v>
      </c>
      <c r="E175" s="907" t="s">
        <v>6</v>
      </c>
      <c r="F175" s="1629"/>
      <c r="G175" s="210">
        <f>ROUND(D175*F175,2)</f>
        <v>0</v>
      </c>
      <c r="I175" s="121"/>
      <c r="K175" s="126"/>
    </row>
    <row r="176" spans="1:56">
      <c r="A176" s="18"/>
      <c r="B176" s="22"/>
      <c r="C176" s="52"/>
      <c r="D176" s="834"/>
      <c r="E176" s="898"/>
      <c r="F176" s="108"/>
      <c r="G176" s="209"/>
      <c r="K176" s="125"/>
    </row>
    <row r="177" spans="1:56" s="157" customFormat="1" ht="38.25">
      <c r="A177" s="19">
        <v>16</v>
      </c>
      <c r="B177" s="21" t="s">
        <v>232</v>
      </c>
      <c r="C177" s="51" t="s">
        <v>233</v>
      </c>
      <c r="D177" s="852">
        <v>40</v>
      </c>
      <c r="E177" s="907" t="s">
        <v>6</v>
      </c>
      <c r="F177" s="1629"/>
      <c r="G177" s="210">
        <f>ROUND(D177*F177,2)</f>
        <v>0</v>
      </c>
      <c r="H177" s="41"/>
      <c r="I177" s="121"/>
      <c r="J177" s="133"/>
      <c r="K177" s="126"/>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row>
    <row r="178" spans="1:56">
      <c r="A178" s="18"/>
      <c r="B178" s="22"/>
      <c r="C178" s="52"/>
      <c r="D178" s="834"/>
      <c r="E178" s="898"/>
      <c r="F178" s="278"/>
      <c r="G178" s="209"/>
      <c r="I178" s="121"/>
      <c r="K178" s="125"/>
    </row>
    <row r="179" spans="1:56" s="157" customFormat="1" ht="25.5">
      <c r="A179" s="19">
        <v>17</v>
      </c>
      <c r="B179" s="21" t="s">
        <v>234</v>
      </c>
      <c r="C179" s="51" t="s">
        <v>235</v>
      </c>
      <c r="D179" s="852">
        <v>85</v>
      </c>
      <c r="E179" s="907" t="s">
        <v>6</v>
      </c>
      <c r="F179" s="1629"/>
      <c r="G179" s="210">
        <f>ROUND(D179*F179,2)</f>
        <v>0</v>
      </c>
      <c r="H179" s="41"/>
      <c r="I179" s="121"/>
      <c r="J179" s="133"/>
      <c r="K179" s="126"/>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row>
    <row r="180" spans="1:56">
      <c r="A180" s="18"/>
      <c r="B180" s="22"/>
      <c r="C180" s="52"/>
      <c r="D180" s="834"/>
      <c r="E180" s="898"/>
      <c r="F180" s="108"/>
      <c r="G180" s="209"/>
      <c r="I180" s="121"/>
      <c r="K180" s="125"/>
    </row>
    <row r="181" spans="1:56" s="157" customFormat="1" ht="25.5">
      <c r="A181" s="19">
        <v>18</v>
      </c>
      <c r="B181" s="21" t="s">
        <v>55</v>
      </c>
      <c r="C181" s="51" t="s">
        <v>56</v>
      </c>
      <c r="D181" s="852">
        <v>40</v>
      </c>
      <c r="E181" s="907" t="s">
        <v>6</v>
      </c>
      <c r="F181" s="1629"/>
      <c r="G181" s="210">
        <f>ROUND(D181*F181,2)</f>
        <v>0</v>
      </c>
      <c r="H181" s="41"/>
      <c r="I181" s="121"/>
      <c r="J181" s="133"/>
      <c r="K181" s="126"/>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row>
    <row r="182" spans="1:56" s="133" customFormat="1">
      <c r="A182" s="18"/>
      <c r="B182" s="22"/>
      <c r="C182" s="45"/>
      <c r="D182" s="834"/>
      <c r="E182" s="898"/>
      <c r="F182" s="108"/>
      <c r="G182" s="208"/>
      <c r="H182" s="41"/>
      <c r="I182" s="121"/>
      <c r="K182" s="126"/>
    </row>
    <row r="183" spans="1:56" s="157" customFormat="1" ht="38.25">
      <c r="A183" s="19">
        <v>19</v>
      </c>
      <c r="B183" s="21" t="s">
        <v>236</v>
      </c>
      <c r="C183" s="44" t="s">
        <v>293</v>
      </c>
      <c r="D183" s="852">
        <v>1</v>
      </c>
      <c r="E183" s="907" t="s">
        <v>6</v>
      </c>
      <c r="F183" s="1629"/>
      <c r="G183" s="210">
        <f>ROUND(D183*F183,2)</f>
        <v>0</v>
      </c>
      <c r="H183" s="41"/>
      <c r="I183" s="121"/>
      <c r="J183" s="133"/>
      <c r="K183" s="126"/>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row>
    <row r="184" spans="1:56">
      <c r="A184" s="18"/>
      <c r="B184" s="22"/>
      <c r="C184" s="45"/>
      <c r="D184" s="834"/>
      <c r="E184" s="898"/>
      <c r="F184" s="108"/>
      <c r="G184" s="208"/>
      <c r="I184" s="121"/>
      <c r="K184" s="125"/>
    </row>
    <row r="185" spans="1:56" s="157" customFormat="1" ht="38.25">
      <c r="A185" s="19">
        <v>20</v>
      </c>
      <c r="B185" s="21" t="s">
        <v>283</v>
      </c>
      <c r="C185" s="44" t="s">
        <v>284</v>
      </c>
      <c r="D185" s="852">
        <v>16</v>
      </c>
      <c r="E185" s="907" t="s">
        <v>6</v>
      </c>
      <c r="F185" s="1629"/>
      <c r="G185" s="210">
        <f>ROUND(D185*F185,2)</f>
        <v>0</v>
      </c>
      <c r="H185" s="41"/>
      <c r="I185" s="121"/>
      <c r="J185" s="133"/>
      <c r="K185" s="126"/>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row>
    <row r="186" spans="1:56" s="133" customFormat="1">
      <c r="A186" s="18"/>
      <c r="B186" s="22"/>
      <c r="C186" s="45"/>
      <c r="D186" s="834"/>
      <c r="E186" s="898"/>
      <c r="F186" s="108"/>
      <c r="G186" s="209"/>
      <c r="H186" s="41"/>
      <c r="I186" s="121"/>
      <c r="K186" s="125"/>
    </row>
    <row r="187" spans="1:56" s="157" customFormat="1" ht="51">
      <c r="A187" s="19">
        <v>21</v>
      </c>
      <c r="B187" s="21" t="s">
        <v>237</v>
      </c>
      <c r="C187" s="44" t="s">
        <v>238</v>
      </c>
      <c r="D187" s="852">
        <v>69</v>
      </c>
      <c r="E187" s="907" t="s">
        <v>6</v>
      </c>
      <c r="F187" s="1629"/>
      <c r="G187" s="210">
        <f>ROUND(D187*F187,2)</f>
        <v>0</v>
      </c>
      <c r="H187" s="41"/>
      <c r="I187" s="121"/>
      <c r="J187" s="133"/>
      <c r="K187" s="126"/>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row>
    <row r="188" spans="1:56" s="133" customFormat="1">
      <c r="A188" s="18"/>
      <c r="B188" s="22"/>
      <c r="C188" s="45"/>
      <c r="D188" s="834"/>
      <c r="E188" s="898"/>
      <c r="F188" s="108"/>
      <c r="G188" s="209"/>
      <c r="H188" s="41"/>
      <c r="I188" s="121"/>
      <c r="K188" s="125"/>
    </row>
    <row r="189" spans="1:56" s="157" customFormat="1" ht="51">
      <c r="A189" s="19">
        <v>22</v>
      </c>
      <c r="B189" s="21" t="s">
        <v>239</v>
      </c>
      <c r="C189" s="44" t="s">
        <v>240</v>
      </c>
      <c r="D189" s="852">
        <v>40</v>
      </c>
      <c r="E189" s="907" t="s">
        <v>6</v>
      </c>
      <c r="F189" s="1629"/>
      <c r="G189" s="210">
        <f>ROUND(D189*F189,2)</f>
        <v>0</v>
      </c>
      <c r="H189" s="41"/>
      <c r="I189" s="121"/>
      <c r="J189" s="133"/>
      <c r="K189" s="126"/>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row>
    <row r="190" spans="1:56">
      <c r="A190" s="18"/>
      <c r="B190" s="22"/>
      <c r="C190" s="45"/>
      <c r="D190" s="834"/>
      <c r="E190" s="898"/>
      <c r="F190" s="108"/>
      <c r="G190" s="209"/>
      <c r="K190" s="125"/>
    </row>
    <row r="191" spans="1:56" ht="51.75" thickBot="1">
      <c r="A191" s="23">
        <v>23</v>
      </c>
      <c r="B191" s="284" t="s">
        <v>176</v>
      </c>
      <c r="C191" s="46" t="s">
        <v>175</v>
      </c>
      <c r="D191" s="854">
        <v>6</v>
      </c>
      <c r="E191" s="909" t="s">
        <v>6</v>
      </c>
      <c r="F191" s="1871"/>
      <c r="G191" s="772">
        <f>ROUND(D191*F191,2)</f>
        <v>0</v>
      </c>
      <c r="K191" s="125"/>
    </row>
    <row r="192" spans="1:56" ht="13.5" thickTop="1">
      <c r="A192" s="18"/>
      <c r="B192" s="22"/>
      <c r="C192" s="45"/>
      <c r="D192" s="834"/>
      <c r="E192" s="898"/>
      <c r="F192" s="278"/>
      <c r="G192" s="208"/>
    </row>
    <row r="193" spans="1:56" ht="13.5" thickBot="1">
      <c r="A193" s="25"/>
      <c r="B193" s="26"/>
      <c r="C193" s="1223" t="s">
        <v>59</v>
      </c>
      <c r="D193" s="855"/>
      <c r="E193" s="904"/>
      <c r="F193" s="279"/>
      <c r="G193" s="214">
        <f>SUM(G146:G192)</f>
        <v>0</v>
      </c>
    </row>
    <row r="194" spans="1:56">
      <c r="A194" s="4"/>
      <c r="B194" s="5"/>
      <c r="C194" s="47"/>
      <c r="D194" s="834"/>
      <c r="E194" s="898"/>
      <c r="F194" s="278"/>
      <c r="G194" s="208"/>
      <c r="K194" s="125"/>
    </row>
    <row r="195" spans="1:56" ht="31.5">
      <c r="A195" s="18"/>
      <c r="B195" s="98" t="s">
        <v>27</v>
      </c>
      <c r="C195" s="99" t="s">
        <v>241</v>
      </c>
      <c r="D195" s="834"/>
      <c r="E195" s="898"/>
      <c r="F195" s="278"/>
      <c r="G195" s="208"/>
      <c r="K195" s="125"/>
    </row>
    <row r="196" spans="1:56" ht="15.75">
      <c r="A196" s="19"/>
      <c r="B196" s="100"/>
      <c r="C196" s="101"/>
      <c r="D196" s="852"/>
      <c r="E196" s="907"/>
      <c r="F196" s="314"/>
      <c r="G196" s="218"/>
      <c r="I196" s="121"/>
      <c r="K196" s="126"/>
    </row>
    <row r="197" spans="1:56">
      <c r="A197" s="179"/>
      <c r="B197" s="294"/>
      <c r="C197" s="181"/>
      <c r="D197" s="1285"/>
      <c r="E197" s="928"/>
      <c r="F197" s="315"/>
      <c r="G197" s="295"/>
      <c r="K197" s="125"/>
    </row>
    <row r="198" spans="1:56" ht="25.5">
      <c r="A198" s="19">
        <v>1</v>
      </c>
      <c r="B198" s="21" t="s">
        <v>242</v>
      </c>
      <c r="C198" s="44" t="s">
        <v>296</v>
      </c>
      <c r="D198" s="852">
        <v>27</v>
      </c>
      <c r="E198" s="907" t="s">
        <v>26</v>
      </c>
      <c r="F198" s="1629"/>
      <c r="G198" s="210">
        <f>ROUND(D198*F198,2)</f>
        <v>0</v>
      </c>
      <c r="I198" s="121"/>
      <c r="K198" s="126"/>
    </row>
    <row r="199" spans="1:56" s="118" customFormat="1" ht="15.75">
      <c r="A199" s="6"/>
      <c r="B199" s="288"/>
      <c r="C199" s="289"/>
      <c r="D199" s="862"/>
      <c r="E199" s="920"/>
      <c r="F199" s="824"/>
      <c r="G199" s="190"/>
      <c r="H199" s="133"/>
      <c r="I199" s="133"/>
      <c r="J199" s="133"/>
      <c r="K199" s="117"/>
      <c r="L199" s="117"/>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row>
    <row r="200" spans="1:56" s="118" customFormat="1" ht="25.5">
      <c r="A200" s="19">
        <v>2</v>
      </c>
      <c r="B200" s="238" t="s">
        <v>294</v>
      </c>
      <c r="C200" s="239" t="s">
        <v>295</v>
      </c>
      <c r="D200" s="866">
        <v>153</v>
      </c>
      <c r="E200" s="907" t="s">
        <v>26</v>
      </c>
      <c r="F200" s="1629"/>
      <c r="G200" s="210">
        <f>ROUND(D200*F200,2)</f>
        <v>0</v>
      </c>
      <c r="H200" s="133"/>
      <c r="I200" s="133"/>
      <c r="J200" s="133"/>
      <c r="K200" s="117"/>
      <c r="L200" s="117"/>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row>
    <row r="201" spans="1:56" s="118" customFormat="1" ht="15" customHeight="1">
      <c r="A201" s="6"/>
      <c r="B201" s="288"/>
      <c r="C201" s="289"/>
      <c r="D201" s="862"/>
      <c r="E201" s="920"/>
      <c r="F201" s="824"/>
      <c r="G201" s="190"/>
      <c r="H201" s="133"/>
      <c r="I201" s="133"/>
      <c r="J201" s="133"/>
      <c r="K201" s="117"/>
      <c r="L201" s="117"/>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row>
    <row r="202" spans="1:56" s="118" customFormat="1" ht="27" customHeight="1">
      <c r="A202" s="19">
        <v>3</v>
      </c>
      <c r="B202" s="238" t="s">
        <v>294</v>
      </c>
      <c r="C202" s="239" t="s">
        <v>297</v>
      </c>
      <c r="D202" s="866">
        <v>695</v>
      </c>
      <c r="E202" s="901" t="s">
        <v>25</v>
      </c>
      <c r="F202" s="1629"/>
      <c r="G202" s="210">
        <f>ROUND(D202*F202,2)</f>
        <v>0</v>
      </c>
      <c r="H202" s="133"/>
      <c r="I202" s="133"/>
      <c r="J202" s="133"/>
      <c r="K202" s="117"/>
      <c r="L202" s="117"/>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row>
    <row r="203" spans="1:56">
      <c r="A203" s="18"/>
      <c r="B203" s="22"/>
      <c r="C203" s="181"/>
      <c r="D203" s="834"/>
      <c r="E203" s="898"/>
      <c r="F203" s="278"/>
      <c r="G203" s="209"/>
      <c r="K203" s="125"/>
    </row>
    <row r="204" spans="1:56" ht="51.75" thickBot="1">
      <c r="A204" s="23">
        <v>4</v>
      </c>
      <c r="B204" s="24" t="s">
        <v>242</v>
      </c>
      <c r="C204" s="46" t="s">
        <v>243</v>
      </c>
      <c r="D204" s="854">
        <v>2.4</v>
      </c>
      <c r="E204" s="909" t="s">
        <v>26</v>
      </c>
      <c r="F204" s="1871"/>
      <c r="G204" s="772">
        <f>ROUND(D204*F204,2)</f>
        <v>0</v>
      </c>
      <c r="K204" s="125"/>
    </row>
    <row r="205" spans="1:56" s="118" customFormat="1" ht="13.5" thickTop="1">
      <c r="A205" s="18"/>
      <c r="B205" s="22"/>
      <c r="C205" s="45"/>
      <c r="D205" s="834"/>
      <c r="E205" s="898"/>
      <c r="F205" s="278"/>
      <c r="G205" s="208"/>
      <c r="H205" s="133"/>
      <c r="I205" s="133"/>
      <c r="J205" s="133"/>
      <c r="K205" s="117"/>
      <c r="L205" s="117"/>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row>
    <row r="206" spans="1:56" s="118" customFormat="1" ht="16.5" thickBot="1">
      <c r="A206" s="25"/>
      <c r="B206" s="26"/>
      <c r="C206" s="1223" t="s">
        <v>244</v>
      </c>
      <c r="D206" s="855"/>
      <c r="E206" s="904"/>
      <c r="F206" s="279"/>
      <c r="G206" s="214">
        <f>SUM(G196:G205)</f>
        <v>0</v>
      </c>
      <c r="H206" s="133"/>
      <c r="I206" s="133"/>
      <c r="J206" s="133"/>
      <c r="K206" s="119"/>
      <c r="L206" s="117"/>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row>
    <row r="207" spans="1:56" s="118" customFormat="1" ht="15.75">
      <c r="A207" s="92"/>
      <c r="B207" s="182"/>
      <c r="C207" s="183"/>
      <c r="D207" s="856"/>
      <c r="E207" s="912"/>
      <c r="F207" s="823"/>
      <c r="G207" s="184"/>
      <c r="H207" s="133"/>
      <c r="I207" s="133"/>
      <c r="J207" s="133"/>
      <c r="K207" s="119"/>
      <c r="L207" s="117"/>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row>
    <row r="208" spans="1:56" s="118" customFormat="1" ht="15.75">
      <c r="A208" s="185"/>
      <c r="B208" s="186" t="s">
        <v>28</v>
      </c>
      <c r="C208" s="187" t="s">
        <v>103</v>
      </c>
      <c r="D208" s="857"/>
      <c r="E208" s="913"/>
      <c r="F208" s="824"/>
      <c r="G208" s="188"/>
      <c r="H208" s="133"/>
      <c r="I208" s="133"/>
      <c r="J208" s="133"/>
      <c r="K208" s="119"/>
      <c r="L208" s="117"/>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row>
    <row r="209" spans="1:56" s="118" customFormat="1" ht="18" customHeight="1">
      <c r="A209" s="221"/>
      <c r="B209" s="222"/>
      <c r="C209" s="223"/>
      <c r="D209" s="858"/>
      <c r="E209" s="914"/>
      <c r="F209" s="825"/>
      <c r="G209" s="224"/>
      <c r="H209" s="133"/>
      <c r="I209" s="133"/>
      <c r="J209" s="133"/>
      <c r="K209" s="117"/>
      <c r="L209" s="117"/>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row>
    <row r="210" spans="1:56" s="118" customFormat="1" ht="15.75">
      <c r="A210" s="185"/>
      <c r="B210" s="189"/>
      <c r="C210" s="187"/>
      <c r="D210" s="857"/>
      <c r="E210" s="913"/>
      <c r="F210" s="824"/>
      <c r="G210" s="188"/>
      <c r="H210" s="133"/>
      <c r="I210" s="133"/>
      <c r="J210" s="133"/>
      <c r="K210" s="120"/>
      <c r="L210" s="117"/>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row>
    <row r="211" spans="1:56" s="118" customFormat="1" ht="15.75">
      <c r="A211" s="8"/>
      <c r="B211" s="225" t="s">
        <v>104</v>
      </c>
      <c r="C211" s="226" t="s">
        <v>105</v>
      </c>
      <c r="D211" s="859"/>
      <c r="E211" s="929"/>
      <c r="F211" s="825"/>
      <c r="G211" s="227"/>
      <c r="H211" s="133"/>
      <c r="I211" s="133"/>
      <c r="J211" s="133"/>
      <c r="K211" s="117"/>
      <c r="L211" s="117"/>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row>
    <row r="212" spans="1:56" s="118" customFormat="1" ht="15.75">
      <c r="A212" s="191"/>
      <c r="B212" s="192"/>
      <c r="C212" s="193"/>
      <c r="D212" s="860"/>
      <c r="E212" s="915"/>
      <c r="F212" s="824"/>
      <c r="G212" s="194"/>
      <c r="H212" s="133"/>
      <c r="I212" s="133"/>
      <c r="J212" s="133"/>
      <c r="K212" s="117"/>
      <c r="L212" s="117"/>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row>
    <row r="213" spans="1:56" s="118" customFormat="1" ht="38.25">
      <c r="A213" s="11">
        <v>1</v>
      </c>
      <c r="B213" s="228" t="s">
        <v>106</v>
      </c>
      <c r="C213" s="229" t="s">
        <v>107</v>
      </c>
      <c r="D213" s="861">
        <v>27</v>
      </c>
      <c r="E213" s="859" t="s">
        <v>6</v>
      </c>
      <c r="F213" s="1629"/>
      <c r="G213" s="210">
        <f>ROUND(D213*F213,2)</f>
        <v>0</v>
      </c>
      <c r="H213" s="133"/>
      <c r="I213" s="133"/>
      <c r="J213" s="133"/>
      <c r="K213" s="117"/>
      <c r="L213" s="117"/>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row>
    <row r="214" spans="1:56" s="118" customFormat="1" ht="15.75">
      <c r="A214" s="13"/>
      <c r="B214" s="195"/>
      <c r="C214" s="196"/>
      <c r="D214" s="862"/>
      <c r="E214" s="916"/>
      <c r="F214" s="824"/>
      <c r="G214" s="190"/>
      <c r="H214" s="133"/>
      <c r="I214" s="133"/>
      <c r="J214" s="133"/>
      <c r="K214" s="117"/>
      <c r="L214" s="117"/>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row>
    <row r="215" spans="1:56" s="118" customFormat="1" ht="51">
      <c r="A215" s="11">
        <v>2</v>
      </c>
      <c r="B215" s="228" t="s">
        <v>186</v>
      </c>
      <c r="C215" s="229" t="s">
        <v>108</v>
      </c>
      <c r="D215" s="788">
        <v>3</v>
      </c>
      <c r="E215" s="859" t="s">
        <v>6</v>
      </c>
      <c r="F215" s="1629"/>
      <c r="G215" s="210">
        <f>ROUND(D215*F215,2)</f>
        <v>0</v>
      </c>
      <c r="H215" s="133"/>
      <c r="I215" s="133"/>
      <c r="J215" s="133"/>
      <c r="K215" s="117"/>
      <c r="L215" s="117"/>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row>
    <row r="216" spans="1:56" s="118" customFormat="1" ht="15.75">
      <c r="A216" s="13"/>
      <c r="B216" s="195"/>
      <c r="C216" s="196"/>
      <c r="D216" s="862"/>
      <c r="E216" s="916"/>
      <c r="F216" s="824"/>
      <c r="G216" s="190"/>
      <c r="H216" s="133"/>
      <c r="I216" s="133"/>
      <c r="J216" s="133"/>
      <c r="K216" s="117"/>
      <c r="L216" s="117"/>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row>
    <row r="217" spans="1:56" s="118" customFormat="1" ht="51">
      <c r="A217" s="11">
        <v>3</v>
      </c>
      <c r="B217" s="228" t="s">
        <v>308</v>
      </c>
      <c r="C217" s="229" t="s">
        <v>307</v>
      </c>
      <c r="D217" s="788">
        <v>12</v>
      </c>
      <c r="E217" s="859" t="s">
        <v>6</v>
      </c>
      <c r="F217" s="1629"/>
      <c r="G217" s="210">
        <f>ROUND(D217*F217,2)</f>
        <v>0</v>
      </c>
      <c r="H217" s="133"/>
      <c r="I217" s="133"/>
      <c r="J217" s="133"/>
      <c r="K217" s="117"/>
      <c r="L217" s="117"/>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row>
    <row r="218" spans="1:56" s="118" customFormat="1" ht="15.75">
      <c r="A218" s="191"/>
      <c r="B218" s="195"/>
      <c r="C218" s="196"/>
      <c r="D218" s="862"/>
      <c r="E218" s="916"/>
      <c r="F218" s="824"/>
      <c r="G218" s="190"/>
      <c r="H218" s="133"/>
      <c r="I218" s="133"/>
      <c r="J218" s="133"/>
      <c r="K218" s="117"/>
      <c r="L218" s="117"/>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row>
    <row r="219" spans="1:56" s="118" customFormat="1" ht="51">
      <c r="A219" s="11">
        <v>4</v>
      </c>
      <c r="B219" s="228" t="s">
        <v>187</v>
      </c>
      <c r="C219" s="229" t="s">
        <v>109</v>
      </c>
      <c r="D219" s="788">
        <v>7</v>
      </c>
      <c r="E219" s="859" t="s">
        <v>6</v>
      </c>
      <c r="F219" s="1629"/>
      <c r="G219" s="210">
        <f>ROUND(D219*F219,2)</f>
        <v>0</v>
      </c>
      <c r="H219" s="133"/>
      <c r="I219" s="133"/>
      <c r="J219" s="133"/>
      <c r="K219" s="117"/>
      <c r="L219" s="117"/>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row>
    <row r="220" spans="1:56" s="118" customFormat="1" ht="15.75">
      <c r="A220" s="13"/>
      <c r="B220" s="195"/>
      <c r="C220" s="196"/>
      <c r="D220" s="862"/>
      <c r="E220" s="916"/>
      <c r="F220" s="824"/>
      <c r="G220" s="190"/>
      <c r="H220" s="133"/>
      <c r="I220" s="133"/>
      <c r="J220" s="133"/>
      <c r="K220" s="117"/>
      <c r="L220" s="117"/>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row>
    <row r="221" spans="1:56" s="118" customFormat="1" ht="51">
      <c r="A221" s="11">
        <v>5</v>
      </c>
      <c r="B221" s="228" t="s">
        <v>188</v>
      </c>
      <c r="C221" s="229" t="s">
        <v>110</v>
      </c>
      <c r="D221" s="788">
        <v>4</v>
      </c>
      <c r="E221" s="859" t="s">
        <v>6</v>
      </c>
      <c r="F221" s="1629"/>
      <c r="G221" s="210">
        <f>ROUND(D221*F221,2)</f>
        <v>0</v>
      </c>
      <c r="H221" s="133"/>
      <c r="I221" s="133"/>
      <c r="J221" s="133"/>
      <c r="K221" s="117"/>
      <c r="L221" s="117"/>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row>
    <row r="222" spans="1:56" s="118" customFormat="1" ht="15.75">
      <c r="A222" s="13"/>
      <c r="B222" s="195"/>
      <c r="C222" s="196"/>
      <c r="D222" s="862"/>
      <c r="E222" s="916"/>
      <c r="F222" s="824"/>
      <c r="G222" s="190"/>
      <c r="H222" s="133"/>
      <c r="I222" s="133"/>
      <c r="J222" s="133"/>
      <c r="K222" s="117"/>
      <c r="L222" s="117"/>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row>
    <row r="223" spans="1:56" s="118" customFormat="1" ht="51">
      <c r="A223" s="11">
        <v>6</v>
      </c>
      <c r="B223" s="228" t="s">
        <v>189</v>
      </c>
      <c r="C223" s="229" t="s">
        <v>190</v>
      </c>
      <c r="D223" s="788">
        <v>1</v>
      </c>
      <c r="E223" s="859" t="s">
        <v>6</v>
      </c>
      <c r="F223" s="1629"/>
      <c r="G223" s="210">
        <f>ROUND(D223*F223,2)</f>
        <v>0</v>
      </c>
      <c r="H223" s="133"/>
      <c r="I223" s="133"/>
      <c r="J223" s="133"/>
      <c r="K223" s="117"/>
      <c r="L223" s="117"/>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row>
    <row r="224" spans="1:56" s="118" customFormat="1" ht="15.75">
      <c r="A224" s="191"/>
      <c r="B224" s="195"/>
      <c r="C224" s="196"/>
      <c r="D224" s="862"/>
      <c r="E224" s="916"/>
      <c r="F224" s="824"/>
      <c r="G224" s="190"/>
      <c r="H224" s="133"/>
      <c r="I224" s="133"/>
      <c r="J224" s="133"/>
      <c r="K224" s="117"/>
      <c r="L224" s="117"/>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row>
    <row r="225" spans="1:56" s="118" customFormat="1" ht="63.75">
      <c r="A225" s="11">
        <v>7</v>
      </c>
      <c r="B225" s="228" t="s">
        <v>309</v>
      </c>
      <c r="C225" s="229" t="s">
        <v>345</v>
      </c>
      <c r="D225" s="788">
        <v>2</v>
      </c>
      <c r="E225" s="859" t="s">
        <v>6</v>
      </c>
      <c r="F225" s="1629"/>
      <c r="G225" s="210">
        <f>ROUND(D225*F225,2)</f>
        <v>0</v>
      </c>
      <c r="H225" s="133"/>
      <c r="I225" s="133"/>
      <c r="J225" s="133"/>
      <c r="K225" s="117"/>
      <c r="L225" s="117"/>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row>
    <row r="226" spans="1:56" s="118" customFormat="1" ht="15.75">
      <c r="A226" s="13"/>
      <c r="B226" s="195"/>
      <c r="C226" s="196"/>
      <c r="D226" s="862"/>
      <c r="E226" s="916"/>
      <c r="F226" s="824"/>
      <c r="G226" s="190"/>
      <c r="H226" s="133"/>
      <c r="I226" s="133"/>
      <c r="J226" s="133"/>
      <c r="K226" s="117"/>
      <c r="L226" s="117"/>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row>
    <row r="227" spans="1:56" s="118" customFormat="1" ht="63.75">
      <c r="A227" s="11">
        <v>8</v>
      </c>
      <c r="B227" s="228" t="s">
        <v>111</v>
      </c>
      <c r="C227" s="229" t="s">
        <v>346</v>
      </c>
      <c r="D227" s="788">
        <v>5</v>
      </c>
      <c r="E227" s="859" t="s">
        <v>6</v>
      </c>
      <c r="F227" s="1629"/>
      <c r="G227" s="210">
        <f>ROUND(D227*F227,2)</f>
        <v>0</v>
      </c>
      <c r="H227" s="133"/>
      <c r="I227" s="133"/>
      <c r="J227" s="133"/>
      <c r="K227" s="117"/>
      <c r="L227" s="117"/>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row>
    <row r="228" spans="1:56" s="118" customFormat="1" ht="15.75">
      <c r="A228" s="13"/>
      <c r="B228" s="195"/>
      <c r="C228" s="196"/>
      <c r="D228" s="862"/>
      <c r="E228" s="916"/>
      <c r="F228" s="824"/>
      <c r="G228" s="190"/>
      <c r="H228" s="133"/>
      <c r="I228" s="133"/>
      <c r="J228" s="133"/>
      <c r="K228" s="117"/>
      <c r="L228" s="117"/>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row>
    <row r="229" spans="1:56" s="118" customFormat="1" ht="63.75">
      <c r="A229" s="11">
        <v>9</v>
      </c>
      <c r="B229" s="228" t="s">
        <v>111</v>
      </c>
      <c r="C229" s="229" t="s">
        <v>364</v>
      </c>
      <c r="D229" s="788">
        <v>3</v>
      </c>
      <c r="E229" s="859" t="s">
        <v>6</v>
      </c>
      <c r="F229" s="1629"/>
      <c r="G229" s="210">
        <f>ROUND(D229*F229,2)</f>
        <v>0</v>
      </c>
      <c r="H229" s="133"/>
      <c r="I229" s="133"/>
      <c r="J229" s="133"/>
      <c r="K229" s="117"/>
      <c r="L229" s="117"/>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row>
    <row r="230" spans="1:56" s="118" customFormat="1" ht="15.75">
      <c r="A230" s="13"/>
      <c r="B230" s="195"/>
      <c r="C230" s="196"/>
      <c r="D230" s="862"/>
      <c r="E230" s="916"/>
      <c r="F230" s="824"/>
      <c r="G230" s="190"/>
      <c r="H230" s="133"/>
      <c r="I230" s="133"/>
      <c r="J230" s="133"/>
      <c r="K230" s="121"/>
      <c r="L230" s="117"/>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row>
    <row r="231" spans="1:56" s="118" customFormat="1" ht="76.5">
      <c r="A231" s="11">
        <v>10</v>
      </c>
      <c r="B231" s="228" t="s">
        <v>310</v>
      </c>
      <c r="C231" s="229" t="s">
        <v>366</v>
      </c>
      <c r="D231" s="788">
        <v>10</v>
      </c>
      <c r="E231" s="859" t="s">
        <v>6</v>
      </c>
      <c r="F231" s="1629"/>
      <c r="G231" s="210">
        <f>ROUND(D231*F231,2)</f>
        <v>0</v>
      </c>
      <c r="H231" s="133"/>
      <c r="I231" s="133"/>
      <c r="J231" s="133"/>
      <c r="K231" s="121"/>
      <c r="L231" s="117"/>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row>
    <row r="232" spans="1:56" s="118" customFormat="1" ht="15.75">
      <c r="A232" s="13"/>
      <c r="B232" s="195"/>
      <c r="C232" s="196"/>
      <c r="D232" s="862"/>
      <c r="E232" s="916"/>
      <c r="F232" s="824"/>
      <c r="G232" s="190"/>
      <c r="H232" s="133"/>
      <c r="I232" s="133"/>
      <c r="J232" s="133"/>
      <c r="K232" s="121"/>
      <c r="L232" s="117"/>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row>
    <row r="233" spans="1:56" s="118" customFormat="1" ht="63.75">
      <c r="A233" s="11">
        <v>11</v>
      </c>
      <c r="B233" s="228" t="s">
        <v>191</v>
      </c>
      <c r="C233" s="229" t="s">
        <v>368</v>
      </c>
      <c r="D233" s="788">
        <v>2</v>
      </c>
      <c r="E233" s="859" t="s">
        <v>6</v>
      </c>
      <c r="F233" s="1629"/>
      <c r="G233" s="210">
        <f>ROUND(D233*F233,2)</f>
        <v>0</v>
      </c>
      <c r="H233" s="133"/>
      <c r="I233" s="133"/>
      <c r="J233" s="133"/>
      <c r="K233" s="121"/>
      <c r="L233" s="117"/>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row>
    <row r="234" spans="1:56" s="103" customFormat="1" ht="15.75">
      <c r="A234" s="13"/>
      <c r="B234" s="195"/>
      <c r="C234" s="196"/>
      <c r="D234" s="862"/>
      <c r="E234" s="916"/>
      <c r="F234" s="917"/>
      <c r="G234" s="190"/>
      <c r="H234" s="134"/>
      <c r="I234" s="30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row>
    <row r="235" spans="1:56" s="103" customFormat="1" ht="63.75">
      <c r="A235" s="11">
        <v>12</v>
      </c>
      <c r="B235" s="228" t="s">
        <v>322</v>
      </c>
      <c r="C235" s="229" t="s">
        <v>369</v>
      </c>
      <c r="D235" s="788">
        <v>2</v>
      </c>
      <c r="E235" s="859" t="s">
        <v>6</v>
      </c>
      <c r="F235" s="1629"/>
      <c r="G235" s="210">
        <f>ROUND(D235*F235,2)</f>
        <v>0</v>
      </c>
      <c r="H235" s="134"/>
      <c r="I235" s="30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row>
    <row r="236" spans="1:56" s="118" customFormat="1" ht="15.75">
      <c r="A236" s="13"/>
      <c r="B236" s="195"/>
      <c r="C236" s="196"/>
      <c r="D236" s="862"/>
      <c r="E236" s="916"/>
      <c r="F236" s="826"/>
      <c r="G236" s="190"/>
      <c r="H236" s="133"/>
      <c r="I236" s="133"/>
      <c r="J236" s="133"/>
      <c r="K236" s="117"/>
      <c r="L236" s="117"/>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row>
    <row r="237" spans="1:56" s="118" customFormat="1" ht="51.75" thickBot="1">
      <c r="A237" s="11">
        <v>13</v>
      </c>
      <c r="B237" s="228" t="s">
        <v>298</v>
      </c>
      <c r="C237" s="229" t="s">
        <v>363</v>
      </c>
      <c r="D237" s="788">
        <v>3</v>
      </c>
      <c r="E237" s="859" t="s">
        <v>6</v>
      </c>
      <c r="F237" s="1629"/>
      <c r="G237" s="210">
        <f>ROUND(D237*F237,2)</f>
        <v>0</v>
      </c>
      <c r="H237" s="133"/>
      <c r="I237" s="133"/>
      <c r="J237" s="133"/>
      <c r="K237" s="117"/>
      <c r="L237" s="117"/>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row>
    <row r="238" spans="1:56" s="118" customFormat="1" ht="16.5" thickTop="1">
      <c r="A238" s="230"/>
      <c r="B238" s="231"/>
      <c r="C238" s="232"/>
      <c r="D238" s="863"/>
      <c r="E238" s="930"/>
      <c r="F238" s="827"/>
      <c r="G238" s="233"/>
      <c r="H238" s="133"/>
      <c r="I238" s="133"/>
      <c r="J238" s="133"/>
      <c r="K238" s="117"/>
      <c r="L238" s="117"/>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row>
    <row r="239" spans="1:56" s="118" customFormat="1" ht="16.5" thickBot="1">
      <c r="A239" s="25"/>
      <c r="B239" s="234"/>
      <c r="C239" s="235" t="s">
        <v>112</v>
      </c>
      <c r="D239" s="1680"/>
      <c r="E239" s="1681"/>
      <c r="F239" s="1682"/>
      <c r="G239" s="236">
        <f>SUM(G213:G238)</f>
        <v>0</v>
      </c>
      <c r="H239" s="133"/>
      <c r="I239" s="133"/>
      <c r="J239" s="133"/>
      <c r="K239" s="117"/>
      <c r="L239" s="117"/>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row>
    <row r="240" spans="1:56" s="118" customFormat="1" ht="15.75">
      <c r="A240" s="18"/>
      <c r="B240" s="192"/>
      <c r="C240" s="197"/>
      <c r="D240" s="202"/>
      <c r="E240" s="922"/>
      <c r="F240" s="824"/>
      <c r="G240" s="199"/>
      <c r="H240" s="133"/>
      <c r="I240" s="133"/>
      <c r="J240" s="133"/>
      <c r="K240" s="117"/>
      <c r="L240" s="117"/>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row>
    <row r="241" spans="1:56" s="118" customFormat="1" ht="15.75">
      <c r="A241" s="8"/>
      <c r="B241" s="225" t="s">
        <v>113</v>
      </c>
      <c r="C241" s="237" t="s">
        <v>114</v>
      </c>
      <c r="D241" s="788"/>
      <c r="E241" s="929"/>
      <c r="F241" s="825"/>
      <c r="G241" s="227"/>
      <c r="H241" s="133"/>
      <c r="I241" s="133"/>
      <c r="J241" s="133"/>
      <c r="K241" s="117"/>
      <c r="L241" s="117"/>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row>
    <row r="242" spans="1:56" s="118" customFormat="1" ht="15.75">
      <c r="A242" s="285"/>
      <c r="B242" s="286"/>
      <c r="C242" s="287"/>
      <c r="D242" s="865"/>
      <c r="E242" s="918"/>
      <c r="F242" s="291"/>
      <c r="G242" s="270"/>
      <c r="H242" s="133"/>
      <c r="I242" s="133"/>
      <c r="J242" s="133"/>
      <c r="K242" s="117"/>
      <c r="L242" s="117"/>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row>
    <row r="243" spans="1:56" s="118" customFormat="1" ht="89.25">
      <c r="A243" s="19">
        <v>1</v>
      </c>
      <c r="B243" s="238" t="s">
        <v>166</v>
      </c>
      <c r="C243" s="239" t="s">
        <v>167</v>
      </c>
      <c r="D243" s="866">
        <v>26</v>
      </c>
      <c r="E243" s="919" t="s">
        <v>115</v>
      </c>
      <c r="F243" s="1629"/>
      <c r="G243" s="210">
        <f>ROUND(D243*F243,2)</f>
        <v>0</v>
      </c>
      <c r="H243" s="133"/>
      <c r="I243" s="133"/>
      <c r="J243" s="133"/>
      <c r="K243" s="117"/>
      <c r="L243" s="117"/>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row>
    <row r="244" spans="1:56" s="118" customFormat="1" ht="15.75">
      <c r="A244" s="285"/>
      <c r="B244" s="286"/>
      <c r="C244" s="287"/>
      <c r="D244" s="865"/>
      <c r="E244" s="918"/>
      <c r="F244" s="291"/>
      <c r="G244" s="270"/>
      <c r="H244" s="133"/>
      <c r="I244" s="133"/>
      <c r="J244" s="133"/>
      <c r="K244" s="117"/>
      <c r="L244" s="117"/>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row>
    <row r="245" spans="1:56" s="118" customFormat="1" ht="89.25">
      <c r="A245" s="19">
        <v>2</v>
      </c>
      <c r="B245" s="238" t="s">
        <v>341</v>
      </c>
      <c r="C245" s="239" t="s">
        <v>340</v>
      </c>
      <c r="D245" s="866">
        <v>1437</v>
      </c>
      <c r="E245" s="919" t="s">
        <v>115</v>
      </c>
      <c r="F245" s="1629"/>
      <c r="G245" s="210">
        <f>ROUND(D245*F245,2)</f>
        <v>0</v>
      </c>
      <c r="H245" s="133"/>
      <c r="I245" s="133"/>
      <c r="J245" s="133"/>
      <c r="K245" s="117"/>
      <c r="L245" s="117"/>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row>
    <row r="246" spans="1:56" s="118" customFormat="1" ht="15.75">
      <c r="A246" s="285"/>
      <c r="B246" s="286"/>
      <c r="C246" s="287"/>
      <c r="D246" s="865"/>
      <c r="E246" s="918"/>
      <c r="F246" s="291"/>
      <c r="G246" s="270"/>
      <c r="H246" s="133"/>
      <c r="I246" s="133"/>
      <c r="J246" s="133"/>
      <c r="K246" s="117"/>
      <c r="L246" s="117"/>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row>
    <row r="247" spans="1:56" s="118" customFormat="1" ht="38.25">
      <c r="A247" s="19">
        <v>3</v>
      </c>
      <c r="B247" s="238" t="s">
        <v>339</v>
      </c>
      <c r="C247" s="239" t="s">
        <v>342</v>
      </c>
      <c r="D247" s="866">
        <v>534</v>
      </c>
      <c r="E247" s="919" t="s">
        <v>115</v>
      </c>
      <c r="F247" s="1629"/>
      <c r="G247" s="210">
        <f>ROUND(D247*F247,2)</f>
        <v>0</v>
      </c>
      <c r="H247" s="133"/>
      <c r="I247" s="133"/>
      <c r="J247" s="133"/>
      <c r="K247" s="117"/>
      <c r="L247" s="117"/>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row>
    <row r="248" spans="1:56" s="118" customFormat="1" ht="15.75">
      <c r="A248" s="285"/>
      <c r="B248" s="200"/>
      <c r="C248" s="197"/>
      <c r="D248" s="202"/>
      <c r="E248" s="922"/>
      <c r="F248" s="824"/>
      <c r="G248" s="190"/>
      <c r="H248" s="133"/>
      <c r="I248" s="133"/>
      <c r="J248" s="133"/>
      <c r="K248" s="117"/>
      <c r="L248" s="117"/>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row>
    <row r="249" spans="1:56" s="118" customFormat="1" ht="89.25">
      <c r="A249" s="19">
        <v>4</v>
      </c>
      <c r="B249" s="238" t="s">
        <v>169</v>
      </c>
      <c r="C249" s="239" t="s">
        <v>170</v>
      </c>
      <c r="D249" s="866">
        <v>54</v>
      </c>
      <c r="E249" s="919" t="s">
        <v>115</v>
      </c>
      <c r="F249" s="1629"/>
      <c r="G249" s="210">
        <f>ROUND(D249*F249,2)</f>
        <v>0</v>
      </c>
      <c r="H249" s="133"/>
      <c r="I249" s="133"/>
      <c r="J249" s="133"/>
      <c r="K249" s="117"/>
      <c r="L249" s="117"/>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row>
    <row r="250" spans="1:56" s="118" customFormat="1" ht="15.75">
      <c r="A250" s="285"/>
      <c r="B250" s="200"/>
      <c r="C250" s="197"/>
      <c r="D250" s="202"/>
      <c r="E250" s="922"/>
      <c r="F250" s="824"/>
      <c r="G250" s="190"/>
      <c r="H250" s="133"/>
      <c r="I250" s="133"/>
      <c r="J250" s="133"/>
      <c r="K250" s="117"/>
      <c r="L250" s="117"/>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row>
    <row r="251" spans="1:56" s="118" customFormat="1" ht="89.25">
      <c r="A251" s="19">
        <v>5</v>
      </c>
      <c r="B251" s="238" t="s">
        <v>312</v>
      </c>
      <c r="C251" s="239" t="s">
        <v>313</v>
      </c>
      <c r="D251" s="866">
        <v>13</v>
      </c>
      <c r="E251" s="919" t="s">
        <v>115</v>
      </c>
      <c r="F251" s="1629"/>
      <c r="G251" s="210">
        <f>ROUND(D251*F251,2)</f>
        <v>0</v>
      </c>
      <c r="H251" s="133"/>
      <c r="I251" s="133"/>
      <c r="J251" s="133"/>
      <c r="K251" s="117"/>
      <c r="L251" s="117"/>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row>
    <row r="252" spans="1:56" s="118" customFormat="1" ht="15.75">
      <c r="A252" s="18"/>
      <c r="B252" s="192"/>
      <c r="C252" s="197"/>
      <c r="D252" s="202"/>
      <c r="E252" s="922"/>
      <c r="F252" s="824"/>
      <c r="G252" s="190"/>
      <c r="H252" s="133"/>
      <c r="I252" s="133"/>
      <c r="J252" s="133"/>
      <c r="K252" s="117"/>
      <c r="L252" s="117"/>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row>
    <row r="253" spans="1:56" s="118" customFormat="1" ht="102.75" thickBot="1">
      <c r="A253" s="19">
        <v>6</v>
      </c>
      <c r="B253" s="238" t="s">
        <v>136</v>
      </c>
      <c r="C253" s="239" t="s">
        <v>135</v>
      </c>
      <c r="D253" s="866">
        <v>227</v>
      </c>
      <c r="E253" s="919" t="s">
        <v>30</v>
      </c>
      <c r="F253" s="1629"/>
      <c r="G253" s="210">
        <f>ROUND(D253*F253,2)</f>
        <v>0</v>
      </c>
      <c r="H253" s="133"/>
      <c r="I253" s="133"/>
      <c r="J253" s="133"/>
      <c r="K253" s="117"/>
      <c r="L253" s="117"/>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row>
    <row r="254" spans="1:56" ht="13.5" thickTop="1">
      <c r="A254" s="240"/>
      <c r="B254" s="241"/>
      <c r="C254" s="232"/>
      <c r="D254" s="863"/>
      <c r="E254" s="930"/>
      <c r="F254" s="242"/>
      <c r="G254" s="233"/>
    </row>
    <row r="255" spans="1:56" ht="13.5" thickBot="1">
      <c r="A255" s="25"/>
      <c r="B255" s="243"/>
      <c r="C255" s="235" t="s">
        <v>116</v>
      </c>
      <c r="D255" s="1680"/>
      <c r="E255" s="1681"/>
      <c r="F255" s="1683"/>
      <c r="G255" s="1684">
        <f>SUM(G242:G254)</f>
        <v>0</v>
      </c>
    </row>
    <row r="256" spans="1:56" s="118" customFormat="1" ht="15.75">
      <c r="A256" s="18"/>
      <c r="B256" s="192"/>
      <c r="C256" s="197"/>
      <c r="D256" s="202"/>
      <c r="E256" s="922"/>
      <c r="F256" s="824"/>
      <c r="G256" s="199"/>
      <c r="H256" s="133"/>
      <c r="I256" s="133"/>
      <c r="J256" s="133"/>
      <c r="K256" s="117"/>
      <c r="L256" s="117"/>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row>
    <row r="257" spans="1:56" s="118" customFormat="1" ht="15.75">
      <c r="A257" s="8"/>
      <c r="B257" s="225" t="s">
        <v>137</v>
      </c>
      <c r="C257" s="237" t="s">
        <v>138</v>
      </c>
      <c r="D257" s="788"/>
      <c r="E257" s="929"/>
      <c r="F257" s="825"/>
      <c r="G257" s="227"/>
      <c r="H257" s="133"/>
      <c r="I257" s="133"/>
      <c r="J257" s="133"/>
      <c r="K257" s="117"/>
      <c r="L257" s="117"/>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row>
    <row r="258" spans="1:56" s="118" customFormat="1" ht="15.75">
      <c r="A258" s="6"/>
      <c r="B258" s="288"/>
      <c r="C258" s="289"/>
      <c r="D258" s="862"/>
      <c r="E258" s="920"/>
      <c r="F258" s="824"/>
      <c r="G258" s="190"/>
      <c r="H258" s="133"/>
      <c r="I258" s="133"/>
      <c r="J258" s="133"/>
      <c r="K258" s="117"/>
      <c r="L258" s="117"/>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row>
    <row r="259" spans="1:56" s="118" customFormat="1" ht="51">
      <c r="A259" s="19">
        <v>1</v>
      </c>
      <c r="B259" s="238" t="s">
        <v>140</v>
      </c>
      <c r="C259" s="239" t="s">
        <v>139</v>
      </c>
      <c r="D259" s="546">
        <v>12</v>
      </c>
      <c r="E259" s="919" t="s">
        <v>58</v>
      </c>
      <c r="F259" s="1629"/>
      <c r="G259" s="210">
        <f>ROUND(D259*F259,2)</f>
        <v>0</v>
      </c>
      <c r="H259" s="133"/>
      <c r="I259" s="133"/>
      <c r="J259" s="133"/>
      <c r="K259" s="117"/>
      <c r="L259" s="117"/>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row>
    <row r="260" spans="1:56" s="118" customFormat="1">
      <c r="A260" s="18"/>
      <c r="B260" s="200"/>
      <c r="C260" s="197"/>
      <c r="D260" s="202"/>
      <c r="E260" s="922"/>
      <c r="F260" s="829"/>
      <c r="G260" s="190"/>
      <c r="H260" s="133"/>
      <c r="I260" s="133"/>
      <c r="J260" s="133"/>
      <c r="K260" s="117"/>
      <c r="L260" s="117"/>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row>
    <row r="261" spans="1:56" s="118" customFormat="1" ht="39" thickBot="1">
      <c r="A261" s="18">
        <v>2</v>
      </c>
      <c r="B261" s="200" t="s">
        <v>174</v>
      </c>
      <c r="C261" s="197" t="s">
        <v>173</v>
      </c>
      <c r="D261" s="202">
        <v>9</v>
      </c>
      <c r="E261" s="922" t="s">
        <v>58</v>
      </c>
      <c r="F261" s="1629"/>
      <c r="G261" s="210">
        <f>ROUND(D261*F261,2)</f>
        <v>0</v>
      </c>
      <c r="H261" s="133"/>
      <c r="I261" s="133"/>
      <c r="J261" s="133"/>
      <c r="K261" s="117"/>
      <c r="L261" s="117"/>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row>
    <row r="262" spans="1:56" ht="13.5" thickTop="1">
      <c r="A262" s="240"/>
      <c r="B262" s="241"/>
      <c r="C262" s="232"/>
      <c r="D262" s="863"/>
      <c r="E262" s="930"/>
      <c r="F262" s="242"/>
      <c r="G262" s="233"/>
    </row>
    <row r="263" spans="1:56" ht="26.25" thickBot="1">
      <c r="A263" s="25"/>
      <c r="B263" s="243"/>
      <c r="C263" s="1225" t="s">
        <v>168</v>
      </c>
      <c r="D263" s="864"/>
      <c r="E263" s="931"/>
      <c r="F263" s="244"/>
      <c r="G263" s="245">
        <f>SUM(G259:G262)</f>
        <v>0</v>
      </c>
    </row>
    <row r="264" spans="1:56" s="118" customFormat="1" ht="15.75">
      <c r="A264" s="18"/>
      <c r="B264" s="192"/>
      <c r="C264" s="197"/>
      <c r="D264" s="202"/>
      <c r="E264" s="922"/>
      <c r="F264" s="824"/>
      <c r="G264" s="199"/>
      <c r="H264" s="133"/>
      <c r="I264" s="133"/>
      <c r="J264" s="133"/>
      <c r="K264" s="117"/>
      <c r="L264" s="117"/>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row>
    <row r="265" spans="1:56" s="118" customFormat="1" ht="15.75">
      <c r="A265" s="8"/>
      <c r="B265" s="225" t="s">
        <v>137</v>
      </c>
      <c r="C265" s="237" t="s">
        <v>141</v>
      </c>
      <c r="D265" s="788"/>
      <c r="E265" s="929"/>
      <c r="F265" s="825"/>
      <c r="G265" s="227"/>
      <c r="H265" s="133"/>
      <c r="I265" s="133"/>
      <c r="J265" s="133"/>
      <c r="K265" s="117"/>
      <c r="L265" s="117"/>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row>
    <row r="266" spans="1:56" s="118" customFormat="1" ht="15.75">
      <c r="A266" s="285"/>
      <c r="B266" s="286"/>
      <c r="C266" s="287"/>
      <c r="D266" s="865"/>
      <c r="E266" s="918"/>
      <c r="F266" s="291"/>
      <c r="G266" s="270"/>
      <c r="H266" s="133"/>
      <c r="I266" s="133"/>
      <c r="J266" s="133"/>
      <c r="K266" s="117"/>
      <c r="L266" s="117"/>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row>
    <row r="267" spans="1:56" s="118" customFormat="1" ht="51">
      <c r="A267" s="19">
        <v>1</v>
      </c>
      <c r="B267" s="238" t="s">
        <v>143</v>
      </c>
      <c r="C267" s="239" t="s">
        <v>142</v>
      </c>
      <c r="D267" s="546">
        <v>124</v>
      </c>
      <c r="E267" s="919" t="s">
        <v>132</v>
      </c>
      <c r="F267" s="1629"/>
      <c r="G267" s="210">
        <f>ROUND(D267*F267,2)</f>
        <v>0</v>
      </c>
      <c r="H267" s="133"/>
      <c r="I267" s="133"/>
      <c r="J267" s="133"/>
      <c r="K267" s="117"/>
      <c r="L267" s="117"/>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row>
    <row r="268" spans="1:56" s="118" customFormat="1" ht="15.75">
      <c r="A268" s="285"/>
      <c r="B268" s="286"/>
      <c r="C268" s="287"/>
      <c r="D268" s="865"/>
      <c r="E268" s="918"/>
      <c r="F268" s="291"/>
      <c r="G268" s="270"/>
      <c r="H268" s="133"/>
      <c r="I268" s="133"/>
      <c r="J268" s="133"/>
      <c r="K268" s="117"/>
      <c r="L268" s="117"/>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row>
    <row r="269" spans="1:56" s="118" customFormat="1" ht="26.25" thickBot="1">
      <c r="A269" s="19">
        <v>2</v>
      </c>
      <c r="B269" s="238" t="s">
        <v>314</v>
      </c>
      <c r="C269" s="239" t="s">
        <v>315</v>
      </c>
      <c r="D269" s="546">
        <v>4</v>
      </c>
      <c r="E269" s="919" t="s">
        <v>58</v>
      </c>
      <c r="F269" s="1629"/>
      <c r="G269" s="210">
        <f>ROUND(D269*F269,2)</f>
        <v>0</v>
      </c>
      <c r="H269" s="133"/>
      <c r="I269" s="133"/>
      <c r="J269" s="133"/>
      <c r="K269" s="117"/>
      <c r="L269" s="117"/>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row>
    <row r="270" spans="1:56" ht="13.5" thickTop="1">
      <c r="A270" s="240"/>
      <c r="B270" s="241"/>
      <c r="C270" s="232"/>
      <c r="D270" s="863"/>
      <c r="E270" s="930"/>
      <c r="F270" s="242"/>
      <c r="G270" s="233"/>
    </row>
    <row r="271" spans="1:56" ht="13.5" customHeight="1" thickBot="1">
      <c r="A271" s="25"/>
      <c r="B271" s="243"/>
      <c r="C271" s="1225" t="s">
        <v>168</v>
      </c>
      <c r="D271" s="864"/>
      <c r="E271" s="931"/>
      <c r="F271" s="244"/>
      <c r="G271" s="245">
        <f>SUM(G267:G270)</f>
        <v>0</v>
      </c>
    </row>
    <row r="272" spans="1:56">
      <c r="A272" s="4"/>
      <c r="B272" s="198"/>
      <c r="C272" s="201"/>
      <c r="D272" s="202"/>
      <c r="E272" s="922"/>
      <c r="F272" s="202"/>
      <c r="G272" s="199"/>
    </row>
    <row r="273" spans="1:7" ht="13.5" thickBot="1">
      <c r="A273" s="203"/>
      <c r="B273" s="204"/>
      <c r="C273" s="205" t="s">
        <v>117</v>
      </c>
      <c r="D273" s="206"/>
      <c r="E273" s="921"/>
      <c r="F273" s="206"/>
      <c r="G273" s="207">
        <f>(G239+G255+G263+G271)</f>
        <v>0</v>
      </c>
    </row>
    <row r="274" spans="1:7" ht="13.5" thickTop="1">
      <c r="D274" s="1630">
        <f>SUM(D25:D269)</f>
        <v>153288.04</v>
      </c>
    </row>
  </sheetData>
  <dataConsolidate/>
  <phoneticPr fontId="0" type="noConversion"/>
  <pageMargins left="0.98425196850393704" right="0.19685039370078741" top="1.299212598425197" bottom="0.78740157480314965" header="0.31496062992125984" footer="0.51181102362204722"/>
  <pageSetup paperSize="9" scale="93" orientation="portrait" r:id="rId1"/>
  <headerFooter alignWithMargins="0">
    <oddHeader>&amp;LR3-441/1298 
Murska Sobota - Gederovci
&amp;RETAPA 3  
&amp;A</oddHeader>
    <oddFooter>&amp;C &amp;P</oddFooter>
  </headerFooter>
  <rowBreaks count="9" manualBreakCount="9">
    <brk id="19" max="6" man="1"/>
    <brk id="55" max="6" man="1"/>
    <brk id="86" max="6" man="1"/>
    <brk id="120" max="6" man="1"/>
    <brk id="150" max="6" man="1"/>
    <brk id="179" max="6" man="1"/>
    <brk id="212" max="6" man="1"/>
    <brk id="232" max="6" man="1"/>
    <brk id="250"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1"/>
  <sheetViews>
    <sheetView view="pageBreakPreview" topLeftCell="A28" zoomScaleNormal="100" zoomScaleSheetLayoutView="100" workbookViewId="0">
      <selection activeCell="K68" sqref="K68"/>
    </sheetView>
  </sheetViews>
  <sheetFormatPr defaultRowHeight="12.75"/>
  <cols>
    <col min="1" max="1" width="4.7109375" style="3" customWidth="1"/>
    <col min="2" max="2" width="9" style="1" customWidth="1"/>
    <col min="3" max="3" width="32.85546875" style="56" customWidth="1"/>
    <col min="4" max="4" width="8.140625" style="40" bestFit="1" customWidth="1"/>
    <col min="5" max="5" width="5.5703125" style="897" customWidth="1"/>
    <col min="6" max="6" width="13.85546875" style="296"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1042</v>
      </c>
      <c r="C1" s="1"/>
      <c r="D1" s="40"/>
      <c r="E1" s="40"/>
      <c r="F1" s="36"/>
      <c r="G1" s="36"/>
      <c r="H1" s="1"/>
      <c r="I1" s="1"/>
    </row>
    <row r="2" spans="1:9" customFormat="1" ht="15.75">
      <c r="A2" s="1"/>
      <c r="B2" s="29" t="s">
        <v>994</v>
      </c>
      <c r="C2" s="1"/>
      <c r="D2" s="40"/>
      <c r="E2" s="40"/>
      <c r="F2" s="36"/>
      <c r="G2" s="36"/>
      <c r="H2" s="1"/>
      <c r="I2" s="1"/>
    </row>
    <row r="3" spans="1:9" customFormat="1" ht="13.5" thickBot="1">
      <c r="A3" s="1"/>
      <c r="B3" s="1"/>
      <c r="C3" s="1"/>
      <c r="D3" s="40"/>
      <c r="E3" s="40"/>
      <c r="F3" s="36"/>
      <c r="G3" s="36"/>
      <c r="H3" s="1"/>
      <c r="I3" s="1"/>
    </row>
    <row r="4" spans="1:9" customFormat="1">
      <c r="A4" s="68" t="s">
        <v>20</v>
      </c>
      <c r="B4" s="72"/>
      <c r="C4" s="69" t="s">
        <v>2</v>
      </c>
      <c r="D4" s="830"/>
      <c r="E4" s="70"/>
      <c r="F4" s="70"/>
      <c r="G4" s="71" t="s">
        <v>133</v>
      </c>
      <c r="H4" s="1"/>
      <c r="I4" s="1"/>
    </row>
    <row r="5" spans="1:9" customFormat="1">
      <c r="A5" s="61"/>
      <c r="B5" s="58"/>
      <c r="C5" s="30"/>
      <c r="D5" s="831"/>
      <c r="E5" s="38"/>
      <c r="F5" s="38"/>
      <c r="G5" s="65"/>
      <c r="H5" s="1"/>
      <c r="I5" s="1"/>
    </row>
    <row r="6" spans="1:9" customFormat="1">
      <c r="A6" s="62" t="s">
        <v>21</v>
      </c>
      <c r="B6" s="57"/>
      <c r="C6" s="33" t="s">
        <v>4</v>
      </c>
      <c r="D6" s="832"/>
      <c r="E6" s="39"/>
      <c r="F6" s="39"/>
      <c r="G6" s="63">
        <f>G28</f>
        <v>0</v>
      </c>
      <c r="H6" s="1"/>
      <c r="I6" s="1"/>
    </row>
    <row r="7" spans="1:9" customFormat="1">
      <c r="A7" s="64"/>
      <c r="B7" s="58"/>
      <c r="C7" s="30"/>
      <c r="D7" s="831"/>
      <c r="E7" s="38"/>
      <c r="F7" s="38"/>
      <c r="G7" s="65"/>
      <c r="H7" s="1"/>
      <c r="I7" s="1"/>
    </row>
    <row r="8" spans="1:9" customFormat="1">
      <c r="A8" s="62" t="s">
        <v>11</v>
      </c>
      <c r="B8" s="57"/>
      <c r="C8" s="33" t="s">
        <v>12</v>
      </c>
      <c r="D8" s="832"/>
      <c r="E8" s="39"/>
      <c r="F8" s="39"/>
      <c r="G8" s="66">
        <f>G55</f>
        <v>0</v>
      </c>
      <c r="H8" s="1"/>
      <c r="I8" s="1"/>
    </row>
    <row r="9" spans="1:9" customFormat="1">
      <c r="A9" s="64"/>
      <c r="B9" s="58"/>
      <c r="C9" s="30"/>
      <c r="D9" s="831"/>
      <c r="E9" s="38"/>
      <c r="F9" s="38"/>
      <c r="G9" s="65"/>
      <c r="H9" s="1"/>
      <c r="I9" s="1"/>
    </row>
    <row r="10" spans="1:9" customFormat="1">
      <c r="A10" s="62" t="s">
        <v>14</v>
      </c>
      <c r="B10" s="57"/>
      <c r="C10" s="33" t="s">
        <v>23</v>
      </c>
      <c r="D10" s="832"/>
      <c r="E10" s="39"/>
      <c r="F10" s="39"/>
      <c r="G10" s="66">
        <f>G68</f>
        <v>0</v>
      </c>
      <c r="H10" s="1"/>
      <c r="I10" s="1"/>
    </row>
    <row r="11" spans="1:9" customFormat="1">
      <c r="A11" s="64"/>
      <c r="B11" s="58"/>
      <c r="C11" s="30"/>
      <c r="D11" s="831"/>
      <c r="E11" s="38"/>
      <c r="F11" s="38"/>
      <c r="G11" s="65"/>
      <c r="H11" s="1"/>
      <c r="I11" s="1"/>
    </row>
    <row r="12" spans="1:9" customFormat="1">
      <c r="A12" s="62" t="s">
        <v>15</v>
      </c>
      <c r="B12" s="57"/>
      <c r="C12" s="33" t="s">
        <v>16</v>
      </c>
      <c r="D12" s="832"/>
      <c r="E12" s="39"/>
      <c r="F12" s="39"/>
      <c r="G12" s="66">
        <f>G77</f>
        <v>0</v>
      </c>
      <c r="H12" s="1"/>
      <c r="I12" s="1"/>
    </row>
    <row r="13" spans="1:9" customFormat="1">
      <c r="A13" s="64"/>
      <c r="B13" s="58"/>
      <c r="C13" s="30"/>
      <c r="D13" s="831"/>
      <c r="E13" s="38"/>
      <c r="F13" s="38"/>
      <c r="G13" s="65"/>
      <c r="H13" s="1"/>
      <c r="I13" s="1"/>
    </row>
    <row r="14" spans="1:9" s="31" customFormat="1">
      <c r="A14" s="62" t="s">
        <v>28</v>
      </c>
      <c r="B14" s="57"/>
      <c r="C14" s="33" t="s">
        <v>29</v>
      </c>
      <c r="D14" s="832"/>
      <c r="E14" s="39"/>
      <c r="F14" s="39"/>
      <c r="G14" s="66">
        <f>G100</f>
        <v>0</v>
      </c>
      <c r="H14" s="41"/>
      <c r="I14" s="41"/>
    </row>
    <row r="15" spans="1:9" customFormat="1" ht="13.5" thickBot="1">
      <c r="A15" s="61"/>
      <c r="B15" s="58"/>
      <c r="C15" s="30"/>
      <c r="D15" s="831"/>
      <c r="E15" s="831"/>
      <c r="F15" s="38"/>
      <c r="G15" s="67"/>
      <c r="H15" s="1"/>
      <c r="I15" s="1"/>
    </row>
    <row r="16" spans="1:9" customFormat="1" ht="13.5" thickBot="1">
      <c r="A16" s="34"/>
      <c r="B16" s="59" t="s">
        <v>22</v>
      </c>
      <c r="C16" s="35"/>
      <c r="D16" s="833"/>
      <c r="E16" s="833"/>
      <c r="F16" s="37"/>
      <c r="G16" s="60">
        <f>SUM(G6:G15)</f>
        <v>0</v>
      </c>
      <c r="H16" s="1"/>
      <c r="I16" s="1"/>
    </row>
    <row r="17" spans="1:56" customFormat="1">
      <c r="A17" s="3"/>
      <c r="B17" s="1"/>
      <c r="C17" s="2"/>
      <c r="D17" s="40"/>
      <c r="E17" s="897"/>
      <c r="F17" s="36"/>
      <c r="G17" s="40"/>
      <c r="H17" s="1"/>
      <c r="I17" s="1"/>
    </row>
    <row r="18" spans="1:56" ht="13.5" thickBot="1"/>
    <row r="19" spans="1:56" s="157" customFormat="1" ht="26.25" thickTop="1">
      <c r="A19" s="867" t="s">
        <v>0</v>
      </c>
      <c r="B19" s="868" t="s">
        <v>1</v>
      </c>
      <c r="C19" s="818" t="s">
        <v>2</v>
      </c>
      <c r="D19" s="869" t="s">
        <v>129</v>
      </c>
      <c r="E19" s="819" t="s">
        <v>3</v>
      </c>
      <c r="F19" s="869" t="s">
        <v>1000</v>
      </c>
      <c r="G19" s="820" t="s">
        <v>133</v>
      </c>
      <c r="H19" s="41"/>
      <c r="I19" s="316"/>
      <c r="J19" s="133"/>
      <c r="K19" s="317"/>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c r="A20" s="4"/>
      <c r="B20" s="5"/>
      <c r="C20" s="47"/>
      <c r="D20" s="834"/>
      <c r="E20" s="898"/>
      <c r="F20" s="278"/>
      <c r="G20" s="208"/>
      <c r="K20" s="125"/>
    </row>
    <row r="21" spans="1:56" ht="15.75">
      <c r="A21" s="6"/>
      <c r="B21" s="7">
        <v>1</v>
      </c>
      <c r="C21" s="48" t="s">
        <v>4</v>
      </c>
      <c r="D21" s="835"/>
      <c r="E21" s="899"/>
      <c r="F21" s="278"/>
      <c r="G21" s="209"/>
      <c r="K21" s="125"/>
    </row>
    <row r="22" spans="1:56" ht="15.75">
      <c r="A22" s="8"/>
      <c r="B22" s="9"/>
      <c r="C22" s="49"/>
      <c r="D22" s="836"/>
      <c r="E22" s="900"/>
      <c r="F22" s="314"/>
      <c r="G22" s="210"/>
      <c r="K22" s="125"/>
    </row>
    <row r="23" spans="1:56">
      <c r="A23" s="6"/>
      <c r="B23" s="10"/>
      <c r="C23" s="50"/>
      <c r="D23" s="835"/>
      <c r="E23" s="899"/>
      <c r="F23" s="318"/>
      <c r="G23" s="209"/>
      <c r="K23" s="125"/>
    </row>
    <row r="24" spans="1:56" ht="38.25">
      <c r="A24" s="11">
        <v>1</v>
      </c>
      <c r="B24" s="12" t="s">
        <v>196</v>
      </c>
      <c r="C24" s="51" t="s">
        <v>199</v>
      </c>
      <c r="D24" s="836">
        <v>0.37</v>
      </c>
      <c r="E24" s="901" t="s">
        <v>62</v>
      </c>
      <c r="F24" s="1629"/>
      <c r="G24" s="210">
        <f>ROUND(D24*F24,2)</f>
        <v>0</v>
      </c>
      <c r="I24" s="121"/>
      <c r="K24" s="124"/>
    </row>
    <row r="25" spans="1:56">
      <c r="A25" s="13"/>
      <c r="B25" s="14"/>
      <c r="C25" s="52"/>
      <c r="D25" s="835"/>
      <c r="E25" s="902"/>
      <c r="F25" s="108"/>
      <c r="G25" s="209"/>
      <c r="I25" s="121"/>
      <c r="K25" s="125"/>
    </row>
    <row r="26" spans="1:56" ht="39" thickBot="1">
      <c r="A26" s="15">
        <v>2</v>
      </c>
      <c r="B26" s="16" t="s">
        <v>198</v>
      </c>
      <c r="C26" s="53" t="s">
        <v>197</v>
      </c>
      <c r="D26" s="838">
        <v>20</v>
      </c>
      <c r="E26" s="903" t="s">
        <v>6</v>
      </c>
      <c r="F26" s="1871"/>
      <c r="G26" s="772">
        <f>ROUND(D26*F26,2)</f>
        <v>0</v>
      </c>
      <c r="I26" s="121"/>
      <c r="K26" s="126"/>
    </row>
    <row r="27" spans="1:56" ht="13.5" thickTop="1">
      <c r="A27" s="4"/>
      <c r="B27" s="5"/>
      <c r="C27" s="47"/>
      <c r="D27" s="839"/>
      <c r="E27" s="898"/>
      <c r="F27" s="278"/>
      <c r="G27" s="208"/>
      <c r="K27" s="125"/>
    </row>
    <row r="28" spans="1:56" ht="13.5" thickBot="1">
      <c r="A28" s="277"/>
      <c r="B28" s="17"/>
      <c r="C28" s="43" t="s">
        <v>10</v>
      </c>
      <c r="D28" s="840"/>
      <c r="E28" s="904"/>
      <c r="F28" s="279"/>
      <c r="G28" s="214">
        <f>SUM(G23:G27)</f>
        <v>0</v>
      </c>
      <c r="K28" s="125"/>
    </row>
    <row r="29" spans="1:56">
      <c r="A29" s="18"/>
      <c r="B29" s="90"/>
      <c r="C29" s="55"/>
      <c r="D29" s="905"/>
      <c r="E29" s="906"/>
      <c r="F29" s="278"/>
      <c r="G29" s="319"/>
      <c r="K29" s="125"/>
    </row>
    <row r="30" spans="1:56" ht="15.75">
      <c r="A30" s="18"/>
      <c r="B30" s="98" t="s">
        <v>11</v>
      </c>
      <c r="C30" s="99" t="s">
        <v>12</v>
      </c>
      <c r="D30" s="839"/>
      <c r="E30" s="898"/>
      <c r="F30" s="278"/>
      <c r="G30" s="208"/>
      <c r="K30" s="125"/>
    </row>
    <row r="31" spans="1:56" ht="15.75">
      <c r="A31" s="19"/>
      <c r="B31" s="100"/>
      <c r="C31" s="101"/>
      <c r="D31" s="844"/>
      <c r="E31" s="907"/>
      <c r="F31" s="314"/>
      <c r="G31" s="218"/>
      <c r="K31" s="125"/>
    </row>
    <row r="32" spans="1:56">
      <c r="A32" s="18"/>
      <c r="B32" s="20"/>
      <c r="C32" s="55"/>
      <c r="D32" s="839"/>
      <c r="E32" s="898"/>
      <c r="F32" s="278"/>
      <c r="G32" s="208"/>
      <c r="K32" s="125"/>
    </row>
    <row r="33" spans="1:63" ht="38.25">
      <c r="A33" s="19">
        <v>1</v>
      </c>
      <c r="B33" s="21" t="s">
        <v>38</v>
      </c>
      <c r="C33" s="44" t="s">
        <v>151</v>
      </c>
      <c r="D33" s="844">
        <v>584</v>
      </c>
      <c r="E33" s="901" t="s">
        <v>26</v>
      </c>
      <c r="F33" s="1629"/>
      <c r="G33" s="210">
        <f>ROUND(D33*F33,2)</f>
        <v>0</v>
      </c>
      <c r="I33" s="121"/>
      <c r="K33" s="126"/>
    </row>
    <row r="34" spans="1:63" s="103" customFormat="1">
      <c r="A34" s="302"/>
      <c r="B34" s="109"/>
      <c r="C34" s="52"/>
      <c r="D34" s="839"/>
      <c r="E34" s="902"/>
      <c r="F34" s="110"/>
      <c r="G34" s="209"/>
      <c r="H34" s="134"/>
      <c r="I34" s="127"/>
      <c r="J34" s="128"/>
      <c r="K34" s="125"/>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row>
    <row r="35" spans="1:63" s="103" customFormat="1" ht="25.5">
      <c r="A35" s="114">
        <v>2</v>
      </c>
      <c r="B35" s="178" t="s">
        <v>150</v>
      </c>
      <c r="C35" s="51" t="s">
        <v>149</v>
      </c>
      <c r="D35" s="844">
        <v>657</v>
      </c>
      <c r="E35" s="901" t="s">
        <v>26</v>
      </c>
      <c r="F35" s="1629"/>
      <c r="G35" s="210">
        <f>ROUND(D35*F35,2)</f>
        <v>0</v>
      </c>
      <c r="H35" s="134"/>
      <c r="I35" s="127"/>
      <c r="J35" s="128"/>
      <c r="K35" s="126"/>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row>
    <row r="36" spans="1:63">
      <c r="A36" s="18"/>
      <c r="B36" s="22"/>
      <c r="C36" s="45"/>
      <c r="D36" s="839"/>
      <c r="E36" s="898"/>
      <c r="F36" s="108"/>
      <c r="G36" s="208"/>
      <c r="I36" s="121"/>
      <c r="K36" s="125"/>
      <c r="L36" s="320"/>
    </row>
    <row r="37" spans="1:63" ht="25.5">
      <c r="A37" s="19">
        <v>3</v>
      </c>
      <c r="B37" s="21" t="s">
        <v>40</v>
      </c>
      <c r="C37" s="44" t="s">
        <v>84</v>
      </c>
      <c r="D37" s="844">
        <v>437</v>
      </c>
      <c r="E37" s="901" t="s">
        <v>26</v>
      </c>
      <c r="F37" s="1629"/>
      <c r="G37" s="210">
        <f>ROUND(D37*F37,2)</f>
        <v>0</v>
      </c>
      <c r="I37" s="121"/>
      <c r="K37" s="126"/>
      <c r="L37" s="321"/>
    </row>
    <row r="38" spans="1:63">
      <c r="A38" s="302"/>
      <c r="B38" s="22"/>
      <c r="C38" s="45"/>
      <c r="D38" s="839"/>
      <c r="E38" s="898"/>
      <c r="F38" s="108"/>
      <c r="G38" s="209"/>
      <c r="I38" s="121"/>
      <c r="K38" s="125"/>
    </row>
    <row r="39" spans="1:63" s="103" customFormat="1" ht="25.5">
      <c r="A39" s="114">
        <v>4</v>
      </c>
      <c r="B39" s="115" t="s">
        <v>61</v>
      </c>
      <c r="C39" s="51" t="s">
        <v>86</v>
      </c>
      <c r="D39" s="845">
        <v>8839</v>
      </c>
      <c r="E39" s="901" t="s">
        <v>25</v>
      </c>
      <c r="F39" s="1629"/>
      <c r="G39" s="210">
        <f>ROUND(D39*F39,2)</f>
        <v>0</v>
      </c>
      <c r="H39" s="134"/>
      <c r="I39" s="127"/>
      <c r="J39" s="128"/>
      <c r="K39" s="131"/>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1:63">
      <c r="A40" s="18"/>
      <c r="B40" s="268"/>
      <c r="C40" s="181"/>
      <c r="D40" s="846"/>
      <c r="E40" s="908"/>
      <c r="F40" s="269"/>
      <c r="G40" s="270"/>
      <c r="I40" s="121"/>
      <c r="K40" s="125"/>
    </row>
    <row r="41" spans="1:63" s="103" customFormat="1" ht="38.25">
      <c r="A41" s="19">
        <v>5</v>
      </c>
      <c r="B41" s="178" t="s">
        <v>180</v>
      </c>
      <c r="C41" s="51" t="s">
        <v>181</v>
      </c>
      <c r="D41" s="845">
        <v>8839</v>
      </c>
      <c r="E41" s="901" t="s">
        <v>25</v>
      </c>
      <c r="F41" s="1629"/>
      <c r="G41" s="210">
        <f>ROUND(D41*F41,2)</f>
        <v>0</v>
      </c>
      <c r="H41" s="134"/>
      <c r="I41" s="127"/>
      <c r="J41" s="128"/>
      <c r="K41" s="131"/>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row>
    <row r="42" spans="1:63">
      <c r="A42" s="302"/>
      <c r="B42" s="27"/>
      <c r="C42" s="47"/>
      <c r="D42" s="839"/>
      <c r="E42" s="898"/>
      <c r="F42" s="278"/>
      <c r="G42" s="208"/>
      <c r="K42" s="125"/>
    </row>
    <row r="43" spans="1:63" s="280" customFormat="1" ht="26.25" thickBot="1">
      <c r="A43" s="114">
        <v>6</v>
      </c>
      <c r="B43" s="21" t="s">
        <v>206</v>
      </c>
      <c r="C43" s="44" t="s">
        <v>205</v>
      </c>
      <c r="D43" s="844">
        <v>801</v>
      </c>
      <c r="E43" s="901" t="s">
        <v>26</v>
      </c>
      <c r="F43" s="1629"/>
      <c r="G43" s="210">
        <f>ROUND(D43*F43,2)</f>
        <v>0</v>
      </c>
      <c r="H43" s="41"/>
      <c r="I43" s="121"/>
      <c r="J43" s="133"/>
      <c r="K43" s="126"/>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row>
    <row r="44" spans="1:63" ht="13.5" thickTop="1">
      <c r="A44" s="18"/>
      <c r="B44" s="22"/>
      <c r="C44" s="45"/>
      <c r="D44" s="839"/>
      <c r="E44" s="898"/>
      <c r="F44" s="108"/>
      <c r="G44" s="208"/>
      <c r="I44" s="121"/>
      <c r="K44" s="125"/>
    </row>
    <row r="45" spans="1:63" ht="38.25">
      <c r="A45" s="19">
        <v>7</v>
      </c>
      <c r="B45" s="21" t="s">
        <v>210</v>
      </c>
      <c r="C45" s="44" t="s">
        <v>209</v>
      </c>
      <c r="D45" s="844">
        <v>1693</v>
      </c>
      <c r="E45" s="901" t="s">
        <v>26</v>
      </c>
      <c r="F45" s="1629"/>
      <c r="G45" s="210">
        <f>ROUND(D45*F45,2)</f>
        <v>0</v>
      </c>
      <c r="I45" s="121"/>
      <c r="K45" s="126"/>
    </row>
    <row r="46" spans="1:63">
      <c r="A46" s="302"/>
      <c r="B46" s="20"/>
      <c r="C46" s="55"/>
      <c r="D46" s="839"/>
      <c r="E46" s="898"/>
      <c r="F46" s="278"/>
      <c r="G46" s="208"/>
      <c r="K46" s="125"/>
    </row>
    <row r="47" spans="1:63" ht="25.5">
      <c r="A47" s="114">
        <v>8</v>
      </c>
      <c r="B47" s="180" t="s">
        <v>42</v>
      </c>
      <c r="C47" s="44" t="s">
        <v>118</v>
      </c>
      <c r="D47" s="844">
        <v>2148</v>
      </c>
      <c r="E47" s="901" t="s">
        <v>25</v>
      </c>
      <c r="F47" s="1629"/>
      <c r="G47" s="210">
        <f>ROUND(D47*F47,2)</f>
        <v>0</v>
      </c>
      <c r="I47" s="121"/>
      <c r="J47" s="117"/>
      <c r="K47" s="126"/>
    </row>
    <row r="48" spans="1:63">
      <c r="A48" s="18"/>
      <c r="B48" s="27"/>
      <c r="C48" s="47"/>
      <c r="D48" s="839"/>
      <c r="E48" s="898"/>
      <c r="F48" s="108"/>
      <c r="G48" s="208"/>
      <c r="H48" s="102"/>
      <c r="I48" s="102"/>
      <c r="J48" s="102"/>
      <c r="K48" s="102"/>
      <c r="L48" s="102"/>
      <c r="M48" s="102"/>
      <c r="N48" s="102"/>
      <c r="O48" s="41"/>
      <c r="P48" s="121"/>
      <c r="R48" s="126"/>
      <c r="BE48" s="133"/>
      <c r="BF48" s="133"/>
      <c r="BG48" s="133"/>
      <c r="BH48" s="133"/>
      <c r="BI48" s="133"/>
      <c r="BJ48" s="133"/>
      <c r="BK48" s="133"/>
    </row>
    <row r="49" spans="1:63" ht="25.5">
      <c r="A49" s="19">
        <v>9</v>
      </c>
      <c r="B49" s="246">
        <v>29113</v>
      </c>
      <c r="C49" s="247" t="s">
        <v>154</v>
      </c>
      <c r="D49" s="844">
        <v>524</v>
      </c>
      <c r="E49" s="901" t="s">
        <v>63</v>
      </c>
      <c r="F49" s="1629"/>
      <c r="G49" s="210">
        <f>ROUND(D49*F49,2)</f>
        <v>0</v>
      </c>
      <c r="H49" s="102"/>
      <c r="I49" s="102"/>
      <c r="J49" s="102"/>
      <c r="K49" s="102"/>
      <c r="L49" s="102"/>
      <c r="M49" s="102"/>
      <c r="N49" s="102"/>
      <c r="O49" s="41"/>
      <c r="P49" s="121"/>
      <c r="R49" s="125"/>
      <c r="BE49" s="133"/>
      <c r="BF49" s="133"/>
      <c r="BG49" s="133"/>
      <c r="BH49" s="133"/>
      <c r="BI49" s="133"/>
      <c r="BJ49" s="133"/>
      <c r="BK49" s="133"/>
    </row>
    <row r="50" spans="1:63">
      <c r="A50" s="302"/>
      <c r="B50" s="27"/>
      <c r="C50" s="47"/>
      <c r="D50" s="839"/>
      <c r="E50" s="898"/>
      <c r="F50" s="108"/>
      <c r="G50" s="208"/>
      <c r="H50" s="102"/>
      <c r="I50" s="102"/>
      <c r="J50" s="102"/>
      <c r="K50" s="102"/>
      <c r="L50" s="102"/>
      <c r="M50" s="102"/>
      <c r="N50" s="102"/>
      <c r="O50" s="41"/>
      <c r="P50" s="121"/>
      <c r="R50" s="126"/>
      <c r="BE50" s="133"/>
      <c r="BF50" s="133"/>
      <c r="BG50" s="133"/>
      <c r="BH50" s="133"/>
      <c r="BI50" s="133"/>
      <c r="BJ50" s="133"/>
      <c r="BK50" s="133"/>
    </row>
    <row r="51" spans="1:63" ht="25.5">
      <c r="A51" s="114">
        <v>10</v>
      </c>
      <c r="B51" s="246">
        <v>29121</v>
      </c>
      <c r="C51" s="247" t="s">
        <v>247</v>
      </c>
      <c r="D51" s="844">
        <v>2188</v>
      </c>
      <c r="E51" s="901" t="s">
        <v>63</v>
      </c>
      <c r="F51" s="1629"/>
      <c r="G51" s="210">
        <f>ROUND(D51*F51,2)</f>
        <v>0</v>
      </c>
      <c r="H51" s="102"/>
      <c r="I51" s="102"/>
      <c r="J51" s="102"/>
      <c r="K51" s="102"/>
      <c r="L51" s="102"/>
      <c r="M51" s="102"/>
      <c r="N51" s="102"/>
      <c r="O51" s="41"/>
      <c r="P51" s="121"/>
      <c r="R51" s="125"/>
      <c r="BE51" s="133"/>
      <c r="BF51" s="133"/>
      <c r="BG51" s="133"/>
      <c r="BH51" s="133"/>
      <c r="BI51" s="133"/>
      <c r="BJ51" s="133"/>
      <c r="BK51" s="133"/>
    </row>
    <row r="52" spans="1:63">
      <c r="A52" s="18"/>
      <c r="B52" s="27"/>
      <c r="C52" s="47"/>
      <c r="D52" s="839"/>
      <c r="E52" s="898"/>
      <c r="F52" s="108"/>
      <c r="G52" s="208"/>
      <c r="H52" s="102"/>
      <c r="I52" s="102"/>
      <c r="J52" s="102"/>
      <c r="K52" s="102"/>
      <c r="L52" s="102"/>
      <c r="M52" s="102"/>
      <c r="N52" s="102"/>
      <c r="O52" s="41"/>
      <c r="P52" s="121"/>
      <c r="R52" s="126"/>
      <c r="BE52" s="133"/>
      <c r="BF52" s="133"/>
      <c r="BG52" s="133"/>
      <c r="BH52" s="133"/>
      <c r="BI52" s="133"/>
      <c r="BJ52" s="133"/>
      <c r="BK52" s="133"/>
    </row>
    <row r="53" spans="1:63" ht="26.25" thickBot="1">
      <c r="A53" s="23">
        <v>11</v>
      </c>
      <c r="B53" s="300">
        <v>29133</v>
      </c>
      <c r="C53" s="301" t="s">
        <v>43</v>
      </c>
      <c r="D53" s="847">
        <v>1094</v>
      </c>
      <c r="E53" s="903" t="s">
        <v>26</v>
      </c>
      <c r="F53" s="1871"/>
      <c r="G53" s="772">
        <f>ROUND(D53*F53,2)</f>
        <v>0</v>
      </c>
      <c r="H53" s="296"/>
      <c r="I53" s="102"/>
      <c r="J53" s="102"/>
      <c r="K53" s="102"/>
      <c r="L53" s="102"/>
      <c r="M53" s="102"/>
      <c r="N53" s="102"/>
      <c r="O53" s="41"/>
      <c r="P53" s="121"/>
      <c r="R53" s="125"/>
      <c r="BE53" s="133"/>
      <c r="BF53" s="133"/>
      <c r="BG53" s="133"/>
      <c r="BH53" s="133"/>
      <c r="BI53" s="133"/>
      <c r="BJ53" s="133"/>
      <c r="BK53" s="133"/>
    </row>
    <row r="54" spans="1:63" ht="13.5" thickTop="1">
      <c r="A54" s="18"/>
      <c r="B54" s="90"/>
      <c r="C54" s="298"/>
      <c r="D54" s="839"/>
      <c r="E54" s="898"/>
      <c r="F54" s="278"/>
      <c r="G54" s="299"/>
      <c r="K54" s="125"/>
    </row>
    <row r="55" spans="1:63" ht="13.5" thickBot="1">
      <c r="A55" s="283"/>
      <c r="B55" s="17"/>
      <c r="C55" s="43" t="s">
        <v>13</v>
      </c>
      <c r="D55" s="840"/>
      <c r="E55" s="904"/>
      <c r="F55" s="279"/>
      <c r="G55" s="214">
        <f>SUM(G32:G54)</f>
        <v>0</v>
      </c>
      <c r="K55" s="125"/>
    </row>
    <row r="56" spans="1:63">
      <c r="A56" s="95"/>
      <c r="B56" s="96"/>
      <c r="C56" s="97"/>
      <c r="D56" s="849"/>
      <c r="E56" s="911"/>
      <c r="F56" s="313"/>
      <c r="G56" s="220"/>
      <c r="K56" s="125"/>
    </row>
    <row r="57" spans="1:63" ht="15.75">
      <c r="A57" s="18"/>
      <c r="B57" s="98" t="s">
        <v>14</v>
      </c>
      <c r="C57" s="99" t="s">
        <v>23</v>
      </c>
      <c r="D57" s="839"/>
      <c r="E57" s="898"/>
      <c r="F57" s="278"/>
      <c r="G57" s="208"/>
      <c r="K57" s="125"/>
    </row>
    <row r="58" spans="1:63" ht="15.75">
      <c r="A58" s="19"/>
      <c r="B58" s="100"/>
      <c r="C58" s="101"/>
      <c r="D58" s="844"/>
      <c r="E58" s="907"/>
      <c r="F58" s="314"/>
      <c r="G58" s="218"/>
      <c r="I58" s="121"/>
      <c r="K58" s="125"/>
    </row>
    <row r="59" spans="1:63">
      <c r="A59" s="18"/>
      <c r="B59" s="22"/>
      <c r="C59" s="45"/>
      <c r="D59" s="839"/>
      <c r="E59" s="898"/>
      <c r="F59" s="108"/>
      <c r="G59" s="209"/>
      <c r="K59" s="125"/>
    </row>
    <row r="60" spans="1:63" ht="51">
      <c r="A60" s="19">
        <v>1</v>
      </c>
      <c r="B60" s="180" t="s">
        <v>87</v>
      </c>
      <c r="C60" s="44" t="s">
        <v>88</v>
      </c>
      <c r="D60" s="844">
        <v>2234</v>
      </c>
      <c r="E60" s="907" t="s">
        <v>26</v>
      </c>
      <c r="F60" s="1629"/>
      <c r="G60" s="210">
        <f>ROUND(D60*F60,2)</f>
        <v>0</v>
      </c>
      <c r="I60" s="121"/>
      <c r="K60" s="125"/>
    </row>
    <row r="61" spans="1:63">
      <c r="A61" s="18"/>
      <c r="B61" s="22"/>
      <c r="C61" s="45"/>
      <c r="D61" s="839"/>
      <c r="E61" s="898"/>
      <c r="F61" s="278"/>
      <c r="G61" s="209"/>
      <c r="K61" s="125"/>
    </row>
    <row r="62" spans="1:63" ht="38.25">
      <c r="A62" s="19">
        <v>2</v>
      </c>
      <c r="B62" s="180" t="s">
        <v>156</v>
      </c>
      <c r="C62" s="44" t="s">
        <v>155</v>
      </c>
      <c r="D62" s="844">
        <v>6841</v>
      </c>
      <c r="E62" s="907" t="s">
        <v>25</v>
      </c>
      <c r="F62" s="1629"/>
      <c r="G62" s="210">
        <f>ROUND(D62*F62,2)</f>
        <v>0</v>
      </c>
      <c r="K62" s="125"/>
    </row>
    <row r="63" spans="1:63" s="103" customFormat="1">
      <c r="A63" s="302"/>
      <c r="B63" s="109"/>
      <c r="C63" s="52"/>
      <c r="D63" s="839"/>
      <c r="E63" s="902"/>
      <c r="F63" s="110"/>
      <c r="G63" s="209"/>
      <c r="H63" s="134"/>
      <c r="I63" s="127"/>
      <c r="J63" s="128"/>
      <c r="K63" s="132"/>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row>
    <row r="64" spans="1:63" s="103" customFormat="1" ht="39.75">
      <c r="A64" s="1876">
        <v>3</v>
      </c>
      <c r="B64" s="1877" t="s">
        <v>47</v>
      </c>
      <c r="C64" s="1878" t="s">
        <v>282</v>
      </c>
      <c r="D64" s="1879">
        <v>232.1</v>
      </c>
      <c r="E64" s="1880" t="s">
        <v>30</v>
      </c>
      <c r="F64" s="1629"/>
      <c r="G64" s="210">
        <f>ROUND(D64*F64,2)</f>
        <v>0</v>
      </c>
      <c r="H64" s="134"/>
      <c r="I64" s="308"/>
      <c r="J64" s="128"/>
      <c r="K64" s="132"/>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row>
    <row r="65" spans="1:56">
      <c r="A65" s="18"/>
      <c r="B65" s="22"/>
      <c r="C65" s="45"/>
      <c r="D65" s="839"/>
      <c r="E65" s="898"/>
      <c r="F65" s="108"/>
      <c r="G65" s="209"/>
      <c r="K65" s="125"/>
    </row>
    <row r="66" spans="1:56" ht="26.25" thickBot="1">
      <c r="A66" s="23">
        <v>4</v>
      </c>
      <c r="B66" s="24" t="s">
        <v>128</v>
      </c>
      <c r="C66" s="46" t="s">
        <v>127</v>
      </c>
      <c r="D66" s="847">
        <v>791</v>
      </c>
      <c r="E66" s="909" t="s">
        <v>36</v>
      </c>
      <c r="F66" s="1871"/>
      <c r="G66" s="772">
        <f>ROUND(D66*F66,2)</f>
        <v>0</v>
      </c>
      <c r="K66" s="125"/>
    </row>
    <row r="67" spans="1:56" ht="13.5" thickTop="1">
      <c r="A67" s="18"/>
      <c r="B67" s="90"/>
      <c r="C67" s="47"/>
      <c r="D67" s="839"/>
      <c r="E67" s="898"/>
      <c r="F67" s="278"/>
      <c r="G67" s="208"/>
      <c r="K67" s="125"/>
    </row>
    <row r="68" spans="1:56" ht="26.25" thickBot="1">
      <c r="A68" s="25"/>
      <c r="B68" s="91"/>
      <c r="C68" s="43" t="s">
        <v>24</v>
      </c>
      <c r="D68" s="840"/>
      <c r="E68" s="904"/>
      <c r="F68" s="279"/>
      <c r="G68" s="214">
        <f>SUM(G59:G67)</f>
        <v>0</v>
      </c>
      <c r="K68" s="125"/>
    </row>
    <row r="69" spans="1:56" s="157" customFormat="1">
      <c r="A69" s="4"/>
      <c r="B69" s="5"/>
      <c r="C69" s="47"/>
      <c r="D69" s="839"/>
      <c r="E69" s="898"/>
      <c r="F69" s="278"/>
      <c r="G69" s="208"/>
      <c r="H69" s="41"/>
      <c r="I69" s="121"/>
      <c r="J69" s="133"/>
      <c r="K69" s="126"/>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1:56" s="133" customFormat="1" ht="15.75">
      <c r="A70" s="18"/>
      <c r="B70" s="98" t="s">
        <v>15</v>
      </c>
      <c r="C70" s="99" t="s">
        <v>16</v>
      </c>
      <c r="D70" s="839"/>
      <c r="E70" s="898"/>
      <c r="F70" s="278"/>
      <c r="G70" s="208"/>
      <c r="H70" s="41"/>
      <c r="I70" s="121"/>
      <c r="K70" s="125"/>
    </row>
    <row r="71" spans="1:56" s="157" customFormat="1" ht="15.75">
      <c r="A71" s="19"/>
      <c r="B71" s="100"/>
      <c r="C71" s="101"/>
      <c r="D71" s="844"/>
      <c r="E71" s="907"/>
      <c r="F71" s="314"/>
      <c r="G71" s="218"/>
      <c r="H71" s="41"/>
      <c r="I71" s="121"/>
      <c r="J71" s="133"/>
      <c r="K71" s="126"/>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1:56" ht="9.75" customHeight="1">
      <c r="A72" s="18"/>
      <c r="B72" s="22"/>
      <c r="C72" s="45"/>
      <c r="D72" s="834"/>
      <c r="E72" s="898"/>
      <c r="F72" s="278"/>
      <c r="G72" s="209"/>
    </row>
    <row r="73" spans="1:56" ht="39" customHeight="1">
      <c r="A73" s="19">
        <v>1</v>
      </c>
      <c r="B73" s="21" t="s">
        <v>17</v>
      </c>
      <c r="C73" s="44" t="s">
        <v>98</v>
      </c>
      <c r="D73" s="852">
        <v>9</v>
      </c>
      <c r="E73" s="907" t="s">
        <v>5</v>
      </c>
      <c r="F73" s="1629"/>
      <c r="G73" s="210">
        <f>ROUND(D73*F73,2)</f>
        <v>0</v>
      </c>
    </row>
    <row r="74" spans="1:56" ht="13.5" customHeight="1">
      <c r="A74" s="18"/>
      <c r="B74" s="22"/>
      <c r="C74" s="45"/>
      <c r="D74" s="834"/>
      <c r="E74" s="898"/>
      <c r="F74" s="108"/>
      <c r="G74" s="209"/>
    </row>
    <row r="75" spans="1:56" ht="51.75" thickBot="1">
      <c r="A75" s="23">
        <v>2</v>
      </c>
      <c r="B75" s="284" t="s">
        <v>161</v>
      </c>
      <c r="C75" s="46" t="s">
        <v>160</v>
      </c>
      <c r="D75" s="854">
        <v>2</v>
      </c>
      <c r="E75" s="909" t="s">
        <v>6</v>
      </c>
      <c r="F75" s="1871"/>
      <c r="G75" s="772">
        <f>ROUND(D75*F75,2)</f>
        <v>0</v>
      </c>
    </row>
    <row r="76" spans="1:56" ht="13.5" thickTop="1">
      <c r="A76" s="18"/>
      <c r="B76" s="22"/>
      <c r="C76" s="45"/>
      <c r="D76" s="834"/>
      <c r="E76" s="898"/>
      <c r="F76" s="278"/>
      <c r="G76" s="208"/>
    </row>
    <row r="77" spans="1:56" ht="13.5" thickBot="1">
      <c r="A77" s="25"/>
      <c r="B77" s="26"/>
      <c r="C77" s="42" t="s">
        <v>59</v>
      </c>
      <c r="D77" s="855"/>
      <c r="E77" s="904"/>
      <c r="F77" s="279"/>
      <c r="G77" s="213">
        <f>SUM(G72:G76)</f>
        <v>0</v>
      </c>
    </row>
    <row r="78" spans="1:56" s="118" customFormat="1" ht="15.75">
      <c r="A78" s="92"/>
      <c r="B78" s="182"/>
      <c r="C78" s="183"/>
      <c r="D78" s="856"/>
      <c r="E78" s="912"/>
      <c r="F78" s="823"/>
      <c r="G78" s="184"/>
      <c r="H78" s="133"/>
      <c r="I78" s="133"/>
      <c r="J78" s="133"/>
      <c r="K78" s="119"/>
      <c r="L78" s="117"/>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1:56" s="118" customFormat="1" ht="15.75">
      <c r="A79" s="185"/>
      <c r="B79" s="186" t="s">
        <v>28</v>
      </c>
      <c r="C79" s="187" t="s">
        <v>103</v>
      </c>
      <c r="D79" s="857"/>
      <c r="E79" s="913"/>
      <c r="F79" s="824"/>
      <c r="G79" s="188"/>
      <c r="H79" s="133"/>
      <c r="I79" s="133"/>
      <c r="J79" s="133"/>
      <c r="K79" s="119"/>
      <c r="L79" s="117"/>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1:56" s="118" customFormat="1" ht="18" customHeight="1">
      <c r="A80" s="221"/>
      <c r="B80" s="222"/>
      <c r="C80" s="223"/>
      <c r="D80" s="858"/>
      <c r="E80" s="914"/>
      <c r="F80" s="825"/>
      <c r="G80" s="224"/>
      <c r="H80" s="133"/>
      <c r="I80" s="133"/>
      <c r="J80" s="133"/>
      <c r="K80" s="117"/>
      <c r="L80" s="117"/>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1:56" s="118" customFormat="1" ht="15.75">
      <c r="A81" s="191"/>
      <c r="B81" s="192"/>
      <c r="C81" s="193"/>
      <c r="D81" s="860"/>
      <c r="E81" s="915"/>
      <c r="F81" s="824"/>
      <c r="G81" s="194"/>
      <c r="H81" s="133"/>
      <c r="I81" s="133"/>
      <c r="J81" s="133"/>
      <c r="K81" s="117"/>
      <c r="L81" s="117"/>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2" spans="1:56" s="118" customFormat="1" ht="38.25">
      <c r="A82" s="11">
        <v>1</v>
      </c>
      <c r="B82" s="228" t="s">
        <v>106</v>
      </c>
      <c r="C82" s="229" t="s">
        <v>107</v>
      </c>
      <c r="D82" s="861">
        <v>8</v>
      </c>
      <c r="E82" s="859" t="s">
        <v>6</v>
      </c>
      <c r="F82" s="1629"/>
      <c r="G82" s="210">
        <f>ROUND(D82*F82,2)</f>
        <v>0</v>
      </c>
      <c r="H82" s="133"/>
      <c r="I82" s="133"/>
      <c r="J82" s="133"/>
      <c r="K82" s="117"/>
      <c r="L82" s="117"/>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row>
    <row r="83" spans="1:56" s="118" customFormat="1" ht="15.75">
      <c r="A83" s="13"/>
      <c r="B83" s="195"/>
      <c r="C83" s="196"/>
      <c r="D83" s="862"/>
      <c r="E83" s="916"/>
      <c r="F83" s="824"/>
      <c r="G83" s="190"/>
      <c r="H83" s="133"/>
      <c r="I83" s="133"/>
      <c r="J83" s="133"/>
      <c r="K83" s="117"/>
      <c r="L83" s="117"/>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row>
    <row r="84" spans="1:56" s="118" customFormat="1" ht="51">
      <c r="A84" s="11">
        <v>2</v>
      </c>
      <c r="B84" s="228" t="s">
        <v>188</v>
      </c>
      <c r="C84" s="229" t="s">
        <v>110</v>
      </c>
      <c r="D84" s="788">
        <v>5</v>
      </c>
      <c r="E84" s="859" t="s">
        <v>6</v>
      </c>
      <c r="F84" s="1629"/>
      <c r="G84" s="210">
        <f>ROUND(D84*F84,2)</f>
        <v>0</v>
      </c>
      <c r="H84" s="133"/>
      <c r="I84" s="133"/>
      <c r="J84" s="133"/>
      <c r="K84" s="117"/>
      <c r="L84" s="117"/>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row>
    <row r="85" spans="1:56" s="118" customFormat="1" ht="15.75">
      <c r="A85" s="191"/>
      <c r="B85" s="195"/>
      <c r="C85" s="196"/>
      <c r="D85" s="862"/>
      <c r="E85" s="916"/>
      <c r="F85" s="824"/>
      <c r="G85" s="190"/>
      <c r="H85" s="133"/>
      <c r="I85" s="133"/>
      <c r="J85" s="133"/>
      <c r="K85" s="117"/>
      <c r="L85" s="117"/>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1:56" s="118" customFormat="1" ht="51">
      <c r="A86" s="11">
        <v>3</v>
      </c>
      <c r="B86" s="228" t="s">
        <v>189</v>
      </c>
      <c r="C86" s="229" t="s">
        <v>190</v>
      </c>
      <c r="D86" s="788">
        <v>3</v>
      </c>
      <c r="E86" s="859" t="s">
        <v>6</v>
      </c>
      <c r="F86" s="1629"/>
      <c r="G86" s="210">
        <f>ROUND(D86*F86,2)</f>
        <v>0</v>
      </c>
      <c r="H86" s="133"/>
      <c r="I86" s="133"/>
      <c r="J86" s="133"/>
      <c r="K86" s="117"/>
      <c r="L86" s="117"/>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row>
    <row r="87" spans="1:56" s="103" customFormat="1" ht="15.75">
      <c r="A87" s="13"/>
      <c r="B87" s="195"/>
      <c r="C87" s="196"/>
      <c r="D87" s="862"/>
      <c r="E87" s="916"/>
      <c r="F87" s="917"/>
      <c r="G87" s="190"/>
      <c r="H87" s="134"/>
      <c r="I87" s="30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row>
    <row r="88" spans="1:56" s="134" customFormat="1" ht="63.75">
      <c r="A88" s="11">
        <v>4</v>
      </c>
      <c r="B88" s="228" t="s">
        <v>316</v>
      </c>
      <c r="C88" s="229" t="s">
        <v>356</v>
      </c>
      <c r="D88" s="788">
        <v>8</v>
      </c>
      <c r="E88" s="859" t="s">
        <v>6</v>
      </c>
      <c r="F88" s="1629"/>
      <c r="G88" s="210">
        <f>ROUND(D88*F88,2)</f>
        <v>0</v>
      </c>
      <c r="I88" s="30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row>
    <row r="89" spans="1:56" s="118" customFormat="1" ht="15.75">
      <c r="A89" s="191"/>
      <c r="B89" s="195"/>
      <c r="C89" s="196"/>
      <c r="D89" s="862"/>
      <c r="E89" s="916"/>
      <c r="F89" s="824"/>
      <c r="G89" s="190"/>
      <c r="H89" s="133"/>
      <c r="I89" s="133"/>
      <c r="J89" s="133"/>
      <c r="K89" s="117"/>
      <c r="L89" s="117"/>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row>
    <row r="90" spans="1:56" s="118" customFormat="1" ht="63.75">
      <c r="A90" s="11">
        <v>5</v>
      </c>
      <c r="B90" s="228" t="s">
        <v>134</v>
      </c>
      <c r="C90" s="229" t="s">
        <v>357</v>
      </c>
      <c r="D90" s="788">
        <v>6</v>
      </c>
      <c r="E90" s="859" t="s">
        <v>6</v>
      </c>
      <c r="F90" s="1629"/>
      <c r="G90" s="210">
        <f>ROUND(D90*F90,2)</f>
        <v>0</v>
      </c>
      <c r="H90" s="133"/>
      <c r="I90" s="133"/>
      <c r="J90" s="133"/>
      <c r="K90" s="121"/>
      <c r="L90" s="117"/>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row>
    <row r="91" spans="1:56" s="118" customFormat="1" ht="15.75">
      <c r="A91" s="13"/>
      <c r="B91" s="286"/>
      <c r="C91" s="287"/>
      <c r="D91" s="865"/>
      <c r="E91" s="918"/>
      <c r="F91" s="291"/>
      <c r="G91" s="270"/>
      <c r="H91" s="133"/>
      <c r="I91" s="133"/>
      <c r="J91" s="133"/>
      <c r="K91" s="117"/>
      <c r="L91" s="117"/>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row>
    <row r="92" spans="1:56" s="118" customFormat="1" ht="89.25">
      <c r="A92" s="11">
        <v>6</v>
      </c>
      <c r="B92" s="238" t="s">
        <v>317</v>
      </c>
      <c r="C92" s="239" t="s">
        <v>318</v>
      </c>
      <c r="D92" s="866">
        <v>1209</v>
      </c>
      <c r="E92" s="919" t="s">
        <v>115</v>
      </c>
      <c r="F92" s="1629"/>
      <c r="G92" s="210">
        <f>ROUND(D92*F92,2)</f>
        <v>0</v>
      </c>
      <c r="H92" s="133"/>
      <c r="I92" s="133"/>
      <c r="J92" s="133"/>
      <c r="K92" s="117"/>
      <c r="L92" s="117"/>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row>
    <row r="93" spans="1:56" s="118" customFormat="1" ht="15.75">
      <c r="A93" s="191"/>
      <c r="B93" s="286"/>
      <c r="C93" s="287"/>
      <c r="D93" s="865"/>
      <c r="E93" s="918"/>
      <c r="F93" s="291"/>
      <c r="G93" s="270"/>
      <c r="H93" s="133"/>
      <c r="I93" s="133"/>
      <c r="J93" s="133"/>
      <c r="K93" s="117"/>
      <c r="L93" s="117"/>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row>
    <row r="94" spans="1:56" s="118" customFormat="1" ht="102">
      <c r="A94" s="11">
        <v>7</v>
      </c>
      <c r="B94" s="238" t="s">
        <v>335</v>
      </c>
      <c r="C94" s="239" t="s">
        <v>334</v>
      </c>
      <c r="D94" s="866">
        <v>12</v>
      </c>
      <c r="E94" s="919" t="s">
        <v>115</v>
      </c>
      <c r="F94" s="1629"/>
      <c r="G94" s="210">
        <f>ROUND(D94*F94,2)</f>
        <v>0</v>
      </c>
      <c r="H94" s="133"/>
      <c r="I94" s="133"/>
      <c r="J94" s="133"/>
      <c r="K94" s="117"/>
      <c r="L94" s="117"/>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row>
    <row r="95" spans="1:56" s="347" customFormat="1" ht="15.75">
      <c r="A95" s="343"/>
      <c r="B95" s="344"/>
      <c r="C95" s="345"/>
      <c r="D95" s="1286"/>
      <c r="E95" s="1287"/>
      <c r="F95" s="1288"/>
      <c r="G95" s="346"/>
      <c r="H95" s="338"/>
      <c r="I95" s="338"/>
      <c r="J95" s="338"/>
      <c r="K95" s="337"/>
      <c r="L95" s="337"/>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row>
    <row r="96" spans="1:56" s="118" customFormat="1" ht="38.25">
      <c r="A96" s="19">
        <v>8</v>
      </c>
      <c r="B96" s="238" t="s">
        <v>319</v>
      </c>
      <c r="C96" s="239" t="s">
        <v>320</v>
      </c>
      <c r="D96" s="866">
        <v>240</v>
      </c>
      <c r="E96" s="919" t="s">
        <v>115</v>
      </c>
      <c r="F96" s="1629"/>
      <c r="G96" s="210">
        <f>ROUND(D96*F96,2)</f>
        <v>0</v>
      </c>
      <c r="H96" s="133"/>
      <c r="I96" s="133"/>
      <c r="J96" s="133"/>
      <c r="K96" s="117"/>
      <c r="L96" s="117"/>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row>
    <row r="97" spans="1:56" s="118" customFormat="1" ht="15.75">
      <c r="A97" s="6"/>
      <c r="B97" s="288"/>
      <c r="C97" s="289"/>
      <c r="D97" s="862"/>
      <c r="E97" s="920"/>
      <c r="F97" s="824"/>
      <c r="G97" s="190"/>
      <c r="H97" s="133"/>
      <c r="I97" s="133"/>
      <c r="J97" s="133"/>
      <c r="K97" s="117"/>
      <c r="L97" s="117"/>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row>
    <row r="98" spans="1:56" s="118" customFormat="1" ht="102.75" thickBot="1">
      <c r="A98" s="23">
        <v>9</v>
      </c>
      <c r="B98" s="310" t="s">
        <v>343</v>
      </c>
      <c r="C98" s="311" t="s">
        <v>344</v>
      </c>
      <c r="D98" s="206">
        <v>47</v>
      </c>
      <c r="E98" s="921" t="s">
        <v>25</v>
      </c>
      <c r="F98" s="1871"/>
      <c r="G98" s="772">
        <f>ROUND(D98*F98,2)</f>
        <v>0</v>
      </c>
      <c r="H98" s="133"/>
      <c r="I98" s="133"/>
      <c r="J98" s="133"/>
      <c r="K98" s="117"/>
      <c r="L98" s="117"/>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row>
    <row r="99" spans="1:56" ht="13.5" thickTop="1">
      <c r="A99" s="4"/>
      <c r="B99" s="198"/>
      <c r="C99" s="201"/>
      <c r="D99" s="202"/>
      <c r="E99" s="922"/>
      <c r="F99" s="202"/>
      <c r="G99" s="199"/>
    </row>
    <row r="100" spans="1:56" ht="13.5" thickBot="1">
      <c r="A100" s="203"/>
      <c r="B100" s="204"/>
      <c r="C100" s="205" t="s">
        <v>117</v>
      </c>
      <c r="D100" s="206"/>
      <c r="E100" s="921"/>
      <c r="F100" s="206"/>
      <c r="G100" s="207">
        <f>SUM(G81:G99)</f>
        <v>0</v>
      </c>
    </row>
    <row r="101" spans="1:56" ht="13.5" thickTop="1">
      <c r="D101" s="1630">
        <f>SUM(D24:D99)</f>
        <v>39471.469999999994</v>
      </c>
    </row>
  </sheetData>
  <dataConsolidate/>
  <phoneticPr fontId="26" type="noConversion"/>
  <pageMargins left="0.98425196850393704" right="0.19685039370078741" top="1.299212598425197" bottom="0.78740157480314965" header="0.31496062992125984" footer="0.51181102362204722"/>
  <pageSetup paperSize="9" scale="93" orientation="portrait" r:id="rId1"/>
  <headerFooter alignWithMargins="0">
    <oddHeader>&amp;LR3-441/1298 
Murska Sobota - Gederovci
&amp;RETAPA 3  
&amp;A</oddHeader>
    <oddFooter>&amp;C &amp;P</oddFooter>
  </headerFooter>
  <rowBreaks count="2" manualBreakCount="2">
    <brk id="44" max="6" man="1"/>
    <brk id="79"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8.28515625" style="40" customWidth="1"/>
    <col min="5" max="5" width="5.5703125" style="897" customWidth="1"/>
    <col min="6" max="6" width="13.85546875" style="107" customWidth="1"/>
    <col min="7" max="7" width="16.7109375" style="40" customWidth="1"/>
    <col min="8" max="8" width="11.7109375" style="41" bestFit="1" customWidth="1"/>
    <col min="9" max="9" width="13.85546875" style="77" customWidth="1"/>
    <col min="10" max="10" width="14.42578125" style="31" customWidth="1"/>
    <col min="11" max="56" width="9.140625" style="31"/>
  </cols>
  <sheetData>
    <row r="1" spans="1:56" ht="15.75">
      <c r="A1" s="1"/>
      <c r="B1" s="28" t="s">
        <v>1043</v>
      </c>
      <c r="C1" s="1"/>
      <c r="E1" s="40"/>
      <c r="F1" s="36"/>
      <c r="G1" s="36"/>
      <c r="H1" s="1"/>
      <c r="I1" s="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ht="15.75">
      <c r="A2" s="1"/>
      <c r="B2" s="29" t="s">
        <v>994</v>
      </c>
      <c r="C2" s="1"/>
      <c r="E2" s="40"/>
      <c r="F2" s="36"/>
      <c r="G2" s="36"/>
      <c r="H2" s="1"/>
      <c r="I2" s="1"/>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ht="13.5" thickBot="1">
      <c r="A3" s="1"/>
      <c r="C3" s="1"/>
      <c r="E3" s="40"/>
      <c r="F3" s="36"/>
      <c r="G3" s="36"/>
      <c r="H3" s="1"/>
      <c r="I3" s="1"/>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c r="A4" s="68" t="s">
        <v>20</v>
      </c>
      <c r="B4" s="72"/>
      <c r="C4" s="69" t="s">
        <v>2</v>
      </c>
      <c r="D4" s="830"/>
      <c r="E4" s="70"/>
      <c r="F4" s="70"/>
      <c r="G4" s="71" t="s">
        <v>133</v>
      </c>
      <c r="H4" s="1"/>
      <c r="I4" s="1"/>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56">
      <c r="A5" s="64"/>
      <c r="B5" s="58"/>
      <c r="C5" s="30"/>
      <c r="D5" s="831"/>
      <c r="E5" s="38"/>
      <c r="F5" s="38"/>
      <c r="G5" s="65"/>
      <c r="H5" s="1"/>
      <c r="I5" s="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56">
      <c r="A6" s="62" t="s">
        <v>11</v>
      </c>
      <c r="B6" s="57"/>
      <c r="C6" s="33" t="s">
        <v>12</v>
      </c>
      <c r="D6" s="832"/>
      <c r="E6" s="39"/>
      <c r="F6" s="39"/>
      <c r="G6" s="66">
        <f>G28</f>
        <v>0</v>
      </c>
      <c r="H6" s="1"/>
      <c r="I6" s="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56">
      <c r="A7" s="64"/>
      <c r="B7" s="58"/>
      <c r="C7" s="30"/>
      <c r="D7" s="831"/>
      <c r="E7" s="38"/>
      <c r="F7" s="38"/>
      <c r="G7" s="65"/>
      <c r="H7" s="1"/>
      <c r="I7" s="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56">
      <c r="A8" s="62" t="s">
        <v>14</v>
      </c>
      <c r="B8" s="57"/>
      <c r="C8" s="33" t="s">
        <v>23</v>
      </c>
      <c r="D8" s="832"/>
      <c r="E8" s="39"/>
      <c r="F8" s="39"/>
      <c r="G8" s="66">
        <f>G41</f>
        <v>0</v>
      </c>
      <c r="H8" s="1"/>
      <c r="I8" s="1"/>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c r="A9" s="64"/>
      <c r="B9" s="58"/>
      <c r="C9" s="30"/>
      <c r="D9" s="831"/>
      <c r="E9" s="38"/>
      <c r="F9" s="38"/>
      <c r="G9" s="65"/>
      <c r="H9" s="1"/>
      <c r="I9" s="1"/>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s="31" customFormat="1">
      <c r="A10" s="62" t="s">
        <v>28</v>
      </c>
      <c r="B10" s="57"/>
      <c r="C10" s="33" t="s">
        <v>29</v>
      </c>
      <c r="D10" s="832"/>
      <c r="E10" s="39"/>
      <c r="F10" s="39"/>
      <c r="G10" s="66">
        <f>G48</f>
        <v>0</v>
      </c>
      <c r="H10" s="41"/>
      <c r="I10" s="41"/>
    </row>
    <row r="11" spans="1:56" ht="13.5" thickBot="1">
      <c r="A11" s="61"/>
      <c r="B11" s="58"/>
      <c r="C11" s="30"/>
      <c r="D11" s="831"/>
      <c r="E11" s="831"/>
      <c r="F11" s="38"/>
      <c r="G11" s="67"/>
      <c r="H11" s="1"/>
      <c r="I11" s="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row>
    <row r="12" spans="1:56" ht="13.5" thickBot="1">
      <c r="A12" s="34"/>
      <c r="B12" s="59" t="s">
        <v>22</v>
      </c>
      <c r="C12" s="35"/>
      <c r="D12" s="833"/>
      <c r="E12" s="833"/>
      <c r="F12" s="37"/>
      <c r="G12" s="60">
        <f>SUM(G5:G11)</f>
        <v>0</v>
      </c>
      <c r="H12" s="1"/>
      <c r="I12" s="1"/>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row>
    <row r="13" spans="1:56">
      <c r="C13" s="2"/>
      <c r="F13" s="36"/>
      <c r="H13" s="1"/>
      <c r="I13" s="1"/>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row>
    <row r="14" spans="1:56" ht="13.5" thickBot="1"/>
    <row r="15" spans="1:56" s="32" customFormat="1" ht="26.25" thickTop="1">
      <c r="A15" s="867" t="s">
        <v>0</v>
      </c>
      <c r="B15" s="868" t="s">
        <v>1</v>
      </c>
      <c r="C15" s="818" t="s">
        <v>2</v>
      </c>
      <c r="D15" s="869" t="s">
        <v>129</v>
      </c>
      <c r="E15" s="819" t="s">
        <v>3</v>
      </c>
      <c r="F15" s="869" t="s">
        <v>1000</v>
      </c>
      <c r="G15" s="820" t="s">
        <v>133</v>
      </c>
      <c r="H15" s="41"/>
      <c r="I15" s="122"/>
      <c r="J15" s="31"/>
      <c r="K15" s="123"/>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row>
    <row r="16" spans="1:56" s="74" customFormat="1">
      <c r="A16" s="83"/>
      <c r="B16" s="84"/>
      <c r="C16" s="54"/>
      <c r="D16" s="841"/>
      <c r="E16" s="924"/>
      <c r="F16" s="76"/>
      <c r="G16" s="215"/>
      <c r="H16" s="78"/>
      <c r="I16" s="77"/>
      <c r="J16" s="79"/>
      <c r="K16" s="116"/>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row>
    <row r="17" spans="1:56" s="74" customFormat="1" ht="15.75">
      <c r="A17" s="83"/>
      <c r="B17" s="98" t="s">
        <v>11</v>
      </c>
      <c r="C17" s="99" t="s">
        <v>12</v>
      </c>
      <c r="D17" s="842"/>
      <c r="E17" s="925"/>
      <c r="F17" s="76"/>
      <c r="G17" s="216"/>
      <c r="H17" s="78"/>
      <c r="I17" s="77"/>
      <c r="J17" s="79"/>
      <c r="K17" s="116"/>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s="74" customFormat="1" ht="15.75">
      <c r="A18" s="85"/>
      <c r="B18" s="100"/>
      <c r="C18" s="101"/>
      <c r="D18" s="843"/>
      <c r="E18" s="926"/>
      <c r="F18" s="73"/>
      <c r="G18" s="217"/>
      <c r="H18" s="78"/>
      <c r="I18" s="77"/>
      <c r="J18" s="79"/>
      <c r="K18" s="116"/>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row>
    <row r="19" spans="1:56" s="102" customFormat="1">
      <c r="A19" s="18"/>
      <c r="B19" s="22"/>
      <c r="C19" s="45"/>
      <c r="D19" s="839"/>
      <c r="E19" s="898"/>
      <c r="F19" s="108"/>
      <c r="G19" s="209"/>
      <c r="H19" s="41"/>
      <c r="I19" s="121"/>
      <c r="J19" s="133"/>
      <c r="K19" s="125"/>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s="103" customFormat="1" ht="25.5">
      <c r="A20" s="114">
        <v>1</v>
      </c>
      <c r="B20" s="115" t="s">
        <v>61</v>
      </c>
      <c r="C20" s="51" t="s">
        <v>86</v>
      </c>
      <c r="D20" s="845">
        <v>192</v>
      </c>
      <c r="E20" s="901" t="s">
        <v>25</v>
      </c>
      <c r="F20" s="1629"/>
      <c r="G20" s="210">
        <f>ROUND(D20*F20,2)</f>
        <v>0</v>
      </c>
      <c r="H20" s="134"/>
      <c r="I20" s="127"/>
      <c r="J20" s="128"/>
      <c r="K20" s="131"/>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row>
    <row r="21" spans="1:56" s="102" customFormat="1">
      <c r="A21" s="179"/>
      <c r="B21" s="268"/>
      <c r="C21" s="181"/>
      <c r="D21" s="846"/>
      <c r="E21" s="908"/>
      <c r="F21" s="269"/>
      <c r="G21" s="270"/>
      <c r="H21" s="41"/>
      <c r="I21" s="121"/>
      <c r="J21" s="133"/>
      <c r="K21" s="125"/>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row>
    <row r="22" spans="1:56" s="103" customFormat="1" ht="38.25">
      <c r="A22" s="114">
        <v>2</v>
      </c>
      <c r="B22" s="178" t="s">
        <v>180</v>
      </c>
      <c r="C22" s="51" t="s">
        <v>181</v>
      </c>
      <c r="D22" s="845">
        <v>192</v>
      </c>
      <c r="E22" s="901" t="s">
        <v>25</v>
      </c>
      <c r="F22" s="1629"/>
      <c r="G22" s="210">
        <f>ROUND(D22*F22,2)</f>
        <v>0</v>
      </c>
      <c r="H22" s="134"/>
      <c r="I22" s="127"/>
      <c r="J22" s="130"/>
      <c r="K22" s="131"/>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row>
    <row r="23" spans="1:56" s="102" customFormat="1">
      <c r="A23" s="18"/>
      <c r="B23" s="22"/>
      <c r="C23" s="45"/>
      <c r="D23" s="839"/>
      <c r="E23" s="898"/>
      <c r="F23" s="108"/>
      <c r="G23" s="208"/>
      <c r="H23" s="41"/>
      <c r="I23" s="121"/>
      <c r="J23" s="133"/>
      <c r="K23" s="125"/>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row>
    <row r="24" spans="1:56" s="102" customFormat="1" ht="38.25">
      <c r="A24" s="19">
        <v>3</v>
      </c>
      <c r="B24" s="21" t="s">
        <v>210</v>
      </c>
      <c r="C24" s="44" t="s">
        <v>209</v>
      </c>
      <c r="D24" s="844">
        <v>68</v>
      </c>
      <c r="E24" s="901" t="s">
        <v>26</v>
      </c>
      <c r="F24" s="1629"/>
      <c r="G24" s="210">
        <f>ROUND(D24*F24,2)</f>
        <v>0</v>
      </c>
      <c r="H24" s="41"/>
      <c r="I24" s="121"/>
      <c r="J24" s="31"/>
      <c r="K24" s="126"/>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row>
    <row r="25" spans="1:56" s="102" customFormat="1">
      <c r="A25" s="18"/>
      <c r="B25" s="22"/>
      <c r="C25" s="45"/>
      <c r="D25" s="839"/>
      <c r="E25" s="898"/>
      <c r="F25" s="108"/>
      <c r="G25" s="208"/>
      <c r="H25" s="41"/>
      <c r="I25" s="121"/>
      <c r="J25" s="133"/>
      <c r="K25" s="125"/>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row>
    <row r="26" spans="1:56" s="102" customFormat="1" ht="39" thickBot="1">
      <c r="A26" s="23">
        <v>4</v>
      </c>
      <c r="B26" s="24" t="s">
        <v>147</v>
      </c>
      <c r="C26" s="46" t="s">
        <v>148</v>
      </c>
      <c r="D26" s="847">
        <v>39</v>
      </c>
      <c r="E26" s="903" t="s">
        <v>26</v>
      </c>
      <c r="F26" s="1871"/>
      <c r="G26" s="772">
        <f>ROUND(D26*F26,2)</f>
        <v>0</v>
      </c>
      <c r="H26" s="41"/>
      <c r="I26" s="121"/>
      <c r="J26" s="31"/>
      <c r="K26" s="126"/>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7" spans="1:56" s="102" customFormat="1" ht="13.5" thickTop="1">
      <c r="A27" s="92"/>
      <c r="B27" s="93"/>
      <c r="C27" s="94"/>
      <c r="D27" s="848"/>
      <c r="E27" s="910"/>
      <c r="F27" s="76"/>
      <c r="G27" s="299"/>
      <c r="H27" s="41"/>
      <c r="I27" s="77"/>
      <c r="J27" s="133"/>
      <c r="K27" s="116"/>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row>
    <row r="28" spans="1:56" s="102" customFormat="1" ht="13.5" thickBot="1">
      <c r="A28" s="283"/>
      <c r="B28" s="17"/>
      <c r="C28" s="43" t="s">
        <v>13</v>
      </c>
      <c r="D28" s="840"/>
      <c r="E28" s="904"/>
      <c r="F28" s="105"/>
      <c r="G28" s="214">
        <f>SUM(G19:G27)</f>
        <v>0</v>
      </c>
      <c r="H28" s="41"/>
      <c r="I28" s="77"/>
      <c r="J28" s="133"/>
      <c r="K28" s="116"/>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29" spans="1:56" s="102" customFormat="1">
      <c r="A29" s="95"/>
      <c r="B29" s="96"/>
      <c r="C29" s="97"/>
      <c r="D29" s="849"/>
      <c r="E29" s="911"/>
      <c r="F29" s="106"/>
      <c r="G29" s="220"/>
      <c r="H29" s="41"/>
      <c r="I29" s="77"/>
      <c r="J29" s="133"/>
      <c r="K29" s="116"/>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row>
    <row r="30" spans="1:56" s="102" customFormat="1" ht="15.75">
      <c r="A30" s="18"/>
      <c r="B30" s="98" t="s">
        <v>14</v>
      </c>
      <c r="C30" s="99" t="s">
        <v>23</v>
      </c>
      <c r="D30" s="839"/>
      <c r="E30" s="898"/>
      <c r="F30" s="76"/>
      <c r="G30" s="208"/>
      <c r="H30" s="41"/>
      <c r="I30" s="77"/>
      <c r="J30" s="133"/>
      <c r="K30" s="116"/>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row>
    <row r="31" spans="1:56" s="102" customFormat="1" ht="15.75">
      <c r="A31" s="19"/>
      <c r="B31" s="100"/>
      <c r="C31" s="101"/>
      <c r="D31" s="844"/>
      <c r="E31" s="907"/>
      <c r="F31" s="73"/>
      <c r="G31" s="218"/>
      <c r="H31" s="41"/>
      <c r="I31" s="121"/>
      <c r="J31" s="133"/>
      <c r="K31" s="125"/>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row>
    <row r="32" spans="1:56" s="102" customFormat="1">
      <c r="A32" s="18"/>
      <c r="B32" s="22"/>
      <c r="C32" s="45"/>
      <c r="D32" s="839"/>
      <c r="E32" s="898"/>
      <c r="F32" s="108"/>
      <c r="G32" s="209"/>
      <c r="H32" s="41"/>
      <c r="I32" s="77"/>
      <c r="J32" s="133"/>
      <c r="K32" s="116"/>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row>
    <row r="33" spans="1:56" s="102" customFormat="1" ht="51">
      <c r="A33" s="19">
        <v>1</v>
      </c>
      <c r="B33" s="180" t="s">
        <v>87</v>
      </c>
      <c r="C33" s="44" t="s">
        <v>88</v>
      </c>
      <c r="D33" s="844">
        <v>53</v>
      </c>
      <c r="E33" s="907" t="s">
        <v>26</v>
      </c>
      <c r="F33" s="1629"/>
      <c r="G33" s="210">
        <f>ROUND(D33*F33,2)</f>
        <v>0</v>
      </c>
      <c r="H33" s="41"/>
      <c r="I33" s="121"/>
      <c r="J33" s="133"/>
      <c r="K33" s="125"/>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row>
    <row r="34" spans="1:56" s="102" customFormat="1">
      <c r="A34" s="18"/>
      <c r="B34" s="22"/>
      <c r="C34" s="45"/>
      <c r="D34" s="839"/>
      <c r="E34" s="902"/>
      <c r="F34" s="108"/>
      <c r="G34" s="209"/>
      <c r="H34" s="41"/>
      <c r="I34" s="77"/>
      <c r="J34" s="133"/>
      <c r="K34" s="116"/>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row>
    <row r="35" spans="1:56" s="74" customFormat="1" ht="38.25">
      <c r="A35" s="19">
        <v>2</v>
      </c>
      <c r="B35" s="180" t="s">
        <v>182</v>
      </c>
      <c r="C35" s="44" t="s">
        <v>183</v>
      </c>
      <c r="D35" s="844">
        <v>98</v>
      </c>
      <c r="E35" s="901" t="s">
        <v>25</v>
      </c>
      <c r="F35" s="1629"/>
      <c r="G35" s="210">
        <f>ROUND(D35*F35,2)</f>
        <v>0</v>
      </c>
      <c r="H35" s="78"/>
      <c r="I35" s="77"/>
      <c r="J35" s="79"/>
      <c r="K35" s="116"/>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row>
    <row r="36" spans="1:56" s="102" customFormat="1">
      <c r="A36" s="83"/>
      <c r="B36" s="87"/>
      <c r="C36" s="88"/>
      <c r="D36" s="842"/>
      <c r="E36" s="925"/>
      <c r="F36" s="76"/>
      <c r="G36" s="212"/>
      <c r="H36" s="41"/>
      <c r="I36" s="77"/>
      <c r="J36" s="133"/>
      <c r="K36" s="116"/>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row>
    <row r="37" spans="1:56" s="102" customFormat="1" ht="38.25">
      <c r="A37" s="19">
        <v>3</v>
      </c>
      <c r="B37" s="180" t="s">
        <v>156</v>
      </c>
      <c r="C37" s="44" t="s">
        <v>155</v>
      </c>
      <c r="D37" s="844">
        <v>94</v>
      </c>
      <c r="E37" s="907" t="s">
        <v>25</v>
      </c>
      <c r="F37" s="1629"/>
      <c r="G37" s="210">
        <f>ROUND(D37*F37,2)</f>
        <v>0</v>
      </c>
      <c r="H37" s="41"/>
      <c r="I37" s="77"/>
      <c r="J37" s="133"/>
      <c r="K37" s="116"/>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row>
    <row r="38" spans="1:56" s="74" customFormat="1">
      <c r="A38" s="18"/>
      <c r="B38" s="87"/>
      <c r="C38" s="88"/>
      <c r="D38" s="842"/>
      <c r="E38" s="925"/>
      <c r="F38" s="76"/>
      <c r="G38" s="212"/>
      <c r="H38" s="78"/>
      <c r="I38" s="77"/>
      <c r="J38" s="79"/>
      <c r="K38" s="116"/>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row>
    <row r="39" spans="1:56" s="102" customFormat="1" ht="51.75" thickBot="1">
      <c r="A39" s="23">
        <v>4</v>
      </c>
      <c r="B39" s="24" t="s">
        <v>212</v>
      </c>
      <c r="C39" s="292" t="s">
        <v>211</v>
      </c>
      <c r="D39" s="847">
        <v>98</v>
      </c>
      <c r="E39" s="909" t="s">
        <v>25</v>
      </c>
      <c r="F39" s="1871"/>
      <c r="G39" s="211">
        <f>(D39*F39)</f>
        <v>0</v>
      </c>
      <c r="H39" s="41"/>
      <c r="I39" s="121"/>
      <c r="J39" s="133"/>
      <c r="K39" s="125"/>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row>
    <row r="40" spans="1:56" s="102" customFormat="1" ht="13.5" thickTop="1">
      <c r="A40" s="18"/>
      <c r="B40" s="90"/>
      <c r="C40" s="47"/>
      <c r="D40" s="839"/>
      <c r="E40" s="898"/>
      <c r="F40" s="76"/>
      <c r="G40" s="208"/>
      <c r="H40" s="41"/>
      <c r="I40" s="77"/>
      <c r="J40" s="133"/>
      <c r="K40" s="116"/>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row>
    <row r="41" spans="1:56" s="102" customFormat="1" ht="26.25" thickBot="1">
      <c r="A41" s="25"/>
      <c r="B41" s="91"/>
      <c r="C41" s="43" t="s">
        <v>24</v>
      </c>
      <c r="D41" s="840"/>
      <c r="E41" s="904"/>
      <c r="F41" s="105"/>
      <c r="G41" s="214">
        <f>SUM(G32:G40)</f>
        <v>0</v>
      </c>
      <c r="H41" s="41"/>
      <c r="I41" s="77"/>
      <c r="J41" s="133"/>
      <c r="K41" s="116"/>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row>
    <row r="42" spans="1:56" s="118" customFormat="1" ht="15.75">
      <c r="A42" s="92"/>
      <c r="B42" s="182"/>
      <c r="C42" s="183"/>
      <c r="D42" s="856"/>
      <c r="E42" s="912"/>
      <c r="F42" s="823"/>
      <c r="G42" s="184"/>
      <c r="H42" s="133"/>
      <c r="I42" s="133"/>
      <c r="J42" s="133"/>
      <c r="K42" s="119"/>
      <c r="L42" s="117"/>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row>
    <row r="43" spans="1:56" s="118" customFormat="1" ht="15.75">
      <c r="A43" s="185"/>
      <c r="B43" s="186" t="s">
        <v>28</v>
      </c>
      <c r="C43" s="187" t="s">
        <v>103</v>
      </c>
      <c r="D43" s="857"/>
      <c r="E43" s="913"/>
      <c r="F43" s="824"/>
      <c r="G43" s="188"/>
      <c r="H43" s="133"/>
      <c r="I43" s="133"/>
      <c r="J43" s="133"/>
      <c r="K43" s="119"/>
      <c r="L43" s="117"/>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row>
    <row r="44" spans="1:56" s="118" customFormat="1" ht="18" customHeight="1">
      <c r="A44" s="221"/>
      <c r="B44" s="222"/>
      <c r="C44" s="223"/>
      <c r="D44" s="858"/>
      <c r="E44" s="914"/>
      <c r="F44" s="825"/>
      <c r="G44" s="224"/>
      <c r="H44" s="133"/>
      <c r="I44" s="133"/>
      <c r="J44" s="133"/>
      <c r="K44" s="117"/>
      <c r="L44" s="117"/>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row>
    <row r="45" spans="1:56" s="118" customFormat="1" ht="15.75">
      <c r="A45" s="18"/>
      <c r="B45" s="192"/>
      <c r="C45" s="197"/>
      <c r="D45" s="202"/>
      <c r="E45" s="922"/>
      <c r="F45" s="824"/>
      <c r="G45" s="190"/>
      <c r="H45" s="133"/>
      <c r="I45" s="133"/>
      <c r="J45" s="133"/>
      <c r="K45" s="117"/>
      <c r="L45" s="117"/>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1:56" s="118" customFormat="1" ht="102.75" thickBot="1">
      <c r="A46" s="23">
        <v>1</v>
      </c>
      <c r="B46" s="310" t="s">
        <v>136</v>
      </c>
      <c r="C46" s="311" t="s">
        <v>135</v>
      </c>
      <c r="D46" s="206">
        <v>57</v>
      </c>
      <c r="E46" s="921" t="s">
        <v>30</v>
      </c>
      <c r="F46" s="1871"/>
      <c r="G46" s="772">
        <f>(D46*F46)</f>
        <v>0</v>
      </c>
      <c r="H46" s="133"/>
      <c r="I46" s="133"/>
      <c r="J46" s="133"/>
      <c r="K46" s="117"/>
      <c r="L46" s="117"/>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1:56" ht="13.5" thickTop="1">
      <c r="A47" s="4"/>
      <c r="B47" s="198"/>
      <c r="C47" s="201"/>
      <c r="D47" s="202"/>
      <c r="E47" s="922"/>
      <c r="F47" s="202"/>
      <c r="G47" s="199"/>
    </row>
    <row r="48" spans="1:56" ht="13.5" thickBot="1">
      <c r="A48" s="203"/>
      <c r="B48" s="204"/>
      <c r="C48" s="205" t="s">
        <v>117</v>
      </c>
      <c r="D48" s="206"/>
      <c r="E48" s="921"/>
      <c r="F48" s="206"/>
      <c r="G48" s="207">
        <f>SUM(G45:G47)</f>
        <v>0</v>
      </c>
    </row>
    <row r="49" spans="4:4" ht="13.5" thickTop="1">
      <c r="D49" s="1630">
        <f>SUM(D20:D47)</f>
        <v>891</v>
      </c>
    </row>
  </sheetData>
  <dataConsolidate/>
  <phoneticPr fontId="26" type="noConversion"/>
  <pageMargins left="0.98425196850393704" right="0.19685039370078741" top="1.299212598425197" bottom="0.78740157480314965" header="0.31496062992125984" footer="0.51181102362204722"/>
  <pageSetup paperSize="9" scale="86" orientation="portrait" r:id="rId1"/>
  <headerFooter alignWithMargins="0">
    <oddHeader>&amp;LR3-441/1298 
Murska Sobota - Gederovci
&amp;RETAPA 3  
&amp;A</oddHeader>
    <oddFooter>&amp;C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view="pageBreakPreview" topLeftCell="A61" zoomScaleNormal="100" zoomScaleSheetLayoutView="100" workbookViewId="0">
      <selection activeCell="H89" sqref="H89"/>
    </sheetView>
  </sheetViews>
  <sheetFormatPr defaultRowHeight="12.75"/>
  <cols>
    <col min="1" max="1" width="6.140625" style="1349" customWidth="1"/>
    <col min="2" max="2" width="36.7109375" style="1350" customWidth="1"/>
    <col min="3" max="3" width="9" style="1308" customWidth="1"/>
    <col min="4" max="4" width="11.5703125" style="1296" customWidth="1"/>
    <col min="5" max="5" width="9.140625" style="1307" bestFit="1" customWidth="1"/>
    <col min="6" max="6" width="16" style="1351" customWidth="1"/>
    <col min="7" max="7" width="9.140625" style="36"/>
    <col min="8" max="8" width="11.7109375" style="36" bestFit="1" customWidth="1"/>
    <col min="9" max="9" width="10.140625" style="36" bestFit="1" customWidth="1"/>
    <col min="10" max="16384" width="9.140625" style="36"/>
  </cols>
  <sheetData>
    <row r="1" spans="1:6" ht="18">
      <c r="A1" s="1305" t="s">
        <v>1044</v>
      </c>
      <c r="B1" s="1306"/>
      <c r="C1" s="1307"/>
      <c r="D1" s="1308"/>
      <c r="E1" s="1309"/>
      <c r="F1" s="1310"/>
    </row>
    <row r="2" spans="1:6" ht="18">
      <c r="A2" s="1305" t="s">
        <v>994</v>
      </c>
      <c r="B2" s="1306"/>
      <c r="C2" s="1307"/>
      <c r="D2" s="1308"/>
      <c r="E2" s="1309"/>
      <c r="F2" s="1310"/>
    </row>
    <row r="3" spans="1:6" ht="18.75" thickBot="1">
      <c r="A3" s="1305"/>
      <c r="B3" s="1306"/>
      <c r="C3" s="1307"/>
      <c r="D3" s="1308"/>
      <c r="E3" s="1309"/>
      <c r="F3" s="1310"/>
    </row>
    <row r="4" spans="1:6" ht="15.75" thickBot="1">
      <c r="A4" s="1311" t="s">
        <v>491</v>
      </c>
      <c r="B4" s="1312"/>
      <c r="C4" s="1313"/>
      <c r="D4" s="1314"/>
      <c r="E4" s="1315"/>
      <c r="F4" s="1316" t="s">
        <v>492</v>
      </c>
    </row>
    <row r="5" spans="1:6" ht="13.5" thickBot="1">
      <c r="A5" s="1317"/>
      <c r="B5" s="1318"/>
      <c r="C5" s="1310"/>
      <c r="D5" s="1319"/>
      <c r="E5" s="1320"/>
      <c r="F5" s="1321"/>
    </row>
    <row r="6" spans="1:6">
      <c r="A6" s="1322" t="s">
        <v>388</v>
      </c>
      <c r="B6" s="1323"/>
      <c r="C6" s="1324"/>
      <c r="D6" s="1325"/>
      <c r="E6" s="1326"/>
      <c r="F6" s="1327">
        <f>SUM(F8:F9)</f>
        <v>0</v>
      </c>
    </row>
    <row r="7" spans="1:6">
      <c r="A7" s="1317"/>
      <c r="B7" s="1318"/>
      <c r="C7" s="1310"/>
      <c r="D7" s="1319"/>
      <c r="E7" s="1309"/>
      <c r="F7" s="1328"/>
    </row>
    <row r="8" spans="1:6">
      <c r="A8" s="1329" t="s">
        <v>389</v>
      </c>
      <c r="B8" s="1323"/>
      <c r="C8" s="1330"/>
      <c r="D8" s="1330"/>
      <c r="E8" s="1331"/>
      <c r="F8" s="1332">
        <f>F43</f>
        <v>0</v>
      </c>
    </row>
    <row r="9" spans="1:6">
      <c r="A9" s="1329" t="s">
        <v>493</v>
      </c>
      <c r="B9" s="1323"/>
      <c r="C9" s="1330"/>
      <c r="D9" s="1330"/>
      <c r="E9" s="1331"/>
      <c r="F9" s="1332">
        <f>F51</f>
        <v>0</v>
      </c>
    </row>
    <row r="10" spans="1:6">
      <c r="A10" s="1317"/>
      <c r="B10" s="1318"/>
      <c r="C10" s="1333"/>
      <c r="D10" s="1333"/>
      <c r="E10" s="1321"/>
      <c r="F10" s="1334"/>
    </row>
    <row r="11" spans="1:6">
      <c r="A11" s="1322" t="s">
        <v>414</v>
      </c>
      <c r="B11" s="1323"/>
      <c r="C11" s="1324"/>
      <c r="D11" s="1325"/>
      <c r="E11" s="1326"/>
      <c r="F11" s="1335">
        <f>SUM(F13:F18)</f>
        <v>0</v>
      </c>
    </row>
    <row r="12" spans="1:6">
      <c r="A12" s="1317"/>
      <c r="B12" s="1318"/>
      <c r="C12" s="1310"/>
      <c r="D12" s="1319"/>
      <c r="E12" s="1336"/>
      <c r="F12" s="1334"/>
    </row>
    <row r="13" spans="1:6">
      <c r="A13" s="1329" t="s">
        <v>494</v>
      </c>
      <c r="B13" s="1323"/>
      <c r="C13" s="1330"/>
      <c r="D13" s="1330"/>
      <c r="E13" s="1331"/>
      <c r="F13" s="1332">
        <f>F62</f>
        <v>0</v>
      </c>
    </row>
    <row r="14" spans="1:6">
      <c r="A14" s="1329" t="s">
        <v>423</v>
      </c>
      <c r="B14" s="1323"/>
      <c r="C14" s="1330"/>
      <c r="D14" s="1330"/>
      <c r="E14" s="1331"/>
      <c r="F14" s="1332">
        <f>F70</f>
        <v>0</v>
      </c>
    </row>
    <row r="15" spans="1:6">
      <c r="A15" s="1329" t="s">
        <v>429</v>
      </c>
      <c r="B15" s="1323"/>
      <c r="C15" s="1330"/>
      <c r="D15" s="1330"/>
      <c r="E15" s="1331"/>
      <c r="F15" s="1332">
        <f>F80</f>
        <v>0</v>
      </c>
    </row>
    <row r="16" spans="1:6">
      <c r="A16" s="1329" t="s">
        <v>435</v>
      </c>
      <c r="B16" s="1323"/>
      <c r="C16" s="1330"/>
      <c r="D16" s="1330"/>
      <c r="E16" s="1331"/>
      <c r="F16" s="1332">
        <f>F91</f>
        <v>0</v>
      </c>
    </row>
    <row r="17" spans="1:10">
      <c r="A17" s="1329" t="s">
        <v>495</v>
      </c>
      <c r="B17" s="1323"/>
      <c r="C17" s="1330"/>
      <c r="D17" s="1330"/>
      <c r="E17" s="1331"/>
      <c r="F17" s="1332">
        <f>F129</f>
        <v>0</v>
      </c>
    </row>
    <row r="18" spans="1:10">
      <c r="A18" s="1329" t="s">
        <v>496</v>
      </c>
      <c r="B18" s="1323"/>
      <c r="C18" s="1330"/>
      <c r="D18" s="1330"/>
      <c r="E18" s="1331"/>
      <c r="F18" s="1332">
        <f>F138</f>
        <v>0</v>
      </c>
    </row>
    <row r="19" spans="1:10" ht="13.5" thickBot="1">
      <c r="A19" s="1337"/>
      <c r="B19" s="1338"/>
      <c r="C19" s="1339"/>
      <c r="D19" s="1340"/>
      <c r="E19" s="1341"/>
      <c r="F19" s="1342"/>
    </row>
    <row r="20" spans="1:10" ht="15.75">
      <c r="A20" s="1343"/>
      <c r="B20" s="1344" t="s">
        <v>497</v>
      </c>
      <c r="C20" s="1345"/>
      <c r="D20" s="1346"/>
      <c r="E20" s="1347"/>
      <c r="F20" s="1348">
        <f>F6+F11</f>
        <v>0</v>
      </c>
    </row>
    <row r="23" spans="1:10" s="349" customFormat="1" ht="18">
      <c r="A23" s="1352" t="s">
        <v>379</v>
      </c>
      <c r="B23" s="1353"/>
      <c r="C23" s="1354"/>
      <c r="D23" s="1355"/>
      <c r="E23" s="1356"/>
      <c r="F23" s="1357"/>
    </row>
    <row r="24" spans="1:10" s="356" customFormat="1" ht="45.75" thickBot="1">
      <c r="A24" s="1095" t="s">
        <v>380</v>
      </c>
      <c r="B24" s="1096" t="s">
        <v>381</v>
      </c>
      <c r="C24" s="1096" t="s">
        <v>382</v>
      </c>
      <c r="D24" s="1097" t="s">
        <v>383</v>
      </c>
      <c r="E24" s="1096" t="s">
        <v>384</v>
      </c>
      <c r="F24" s="1096" t="s">
        <v>385</v>
      </c>
    </row>
    <row r="25" spans="1:10">
      <c r="A25" s="1098" t="s">
        <v>386</v>
      </c>
      <c r="I25" s="363"/>
      <c r="J25" s="364"/>
    </row>
    <row r="26" spans="1:10">
      <c r="B26" s="1098" t="s">
        <v>387</v>
      </c>
      <c r="I26" s="38"/>
      <c r="J26" s="364"/>
    </row>
    <row r="27" spans="1:10">
      <c r="A27" s="1098"/>
      <c r="I27" s="38"/>
      <c r="J27" s="364"/>
    </row>
    <row r="28" spans="1:10">
      <c r="A28" s="1098" t="s">
        <v>388</v>
      </c>
    </row>
    <row r="29" spans="1:10">
      <c r="A29" s="1098" t="s">
        <v>389</v>
      </c>
    </row>
    <row r="30" spans="1:10" ht="51">
      <c r="A30" s="1299"/>
      <c r="B30" s="1298" t="s">
        <v>390</v>
      </c>
      <c r="C30" s="1358"/>
      <c r="D30" s="1359"/>
      <c r="E30" s="1360"/>
      <c r="F30" s="1361"/>
    </row>
    <row r="31" spans="1:10" ht="51">
      <c r="A31" s="1362">
        <v>1</v>
      </c>
      <c r="B31" s="1363" t="s">
        <v>391</v>
      </c>
      <c r="C31" s="1364" t="s">
        <v>392</v>
      </c>
      <c r="D31" s="1359">
        <v>637</v>
      </c>
      <c r="E31" s="1629"/>
      <c r="F31" s="1366">
        <f>ROUND(D31*E31,2)</f>
        <v>0</v>
      </c>
    </row>
    <row r="32" spans="1:10" ht="25.5">
      <c r="A32" s="1362">
        <v>2</v>
      </c>
      <c r="B32" s="1367" t="s">
        <v>393</v>
      </c>
      <c r="C32" s="1358" t="s">
        <v>392</v>
      </c>
      <c r="D32" s="1359">
        <v>72</v>
      </c>
      <c r="E32" s="1629"/>
      <c r="F32" s="1366">
        <f>ROUND(D32*E32,2)</f>
        <v>0</v>
      </c>
    </row>
    <row r="33" spans="1:8" ht="25.5">
      <c r="A33" s="1362">
        <v>3</v>
      </c>
      <c r="B33" s="1367" t="s">
        <v>394</v>
      </c>
      <c r="C33" s="1358" t="s">
        <v>395</v>
      </c>
      <c r="D33" s="1359">
        <v>145</v>
      </c>
      <c r="E33" s="1629"/>
      <c r="F33" s="1366">
        <f>ROUND(D33*E33,2)</f>
        <v>0</v>
      </c>
    </row>
    <row r="34" spans="1:8" ht="25.5">
      <c r="A34" s="1362">
        <v>4</v>
      </c>
      <c r="B34" s="1363" t="s">
        <v>396</v>
      </c>
      <c r="C34" s="1364" t="s">
        <v>392</v>
      </c>
      <c r="D34" s="1359">
        <v>449</v>
      </c>
      <c r="E34" s="1629"/>
      <c r="F34" s="1366">
        <f>ROUND(D34*E34,2)</f>
        <v>0</v>
      </c>
    </row>
    <row r="35" spans="1:8" ht="25.5">
      <c r="A35" s="1362"/>
      <c r="B35" s="1367" t="s">
        <v>397</v>
      </c>
      <c r="C35" s="1364"/>
      <c r="D35" s="1359" t="s">
        <v>223</v>
      </c>
      <c r="E35" s="1365"/>
      <c r="F35" s="1366"/>
    </row>
    <row r="36" spans="1:8" ht="51">
      <c r="A36" s="1362">
        <v>5</v>
      </c>
      <c r="B36" s="1363" t="s">
        <v>398</v>
      </c>
      <c r="C36" s="1364" t="s">
        <v>392</v>
      </c>
      <c r="D36" s="1359">
        <v>137</v>
      </c>
      <c r="E36" s="1629"/>
      <c r="F36" s="1366">
        <f>ROUND(D36*E36,2)</f>
        <v>0</v>
      </c>
    </row>
    <row r="37" spans="1:8">
      <c r="A37" s="1362"/>
      <c r="B37" s="1367" t="s">
        <v>399</v>
      </c>
      <c r="C37" s="1364"/>
      <c r="D37" s="1359" t="s">
        <v>223</v>
      </c>
      <c r="E37" s="1365"/>
      <c r="F37" s="1366"/>
    </row>
    <row r="38" spans="1:8" ht="51">
      <c r="A38" s="1362">
        <v>6</v>
      </c>
      <c r="B38" s="1363" t="s">
        <v>400</v>
      </c>
      <c r="C38" s="1364" t="s">
        <v>401</v>
      </c>
      <c r="D38" s="1359">
        <v>34.4</v>
      </c>
      <c r="E38" s="1629"/>
      <c r="F38" s="1366">
        <f>ROUND(D38*E38,2)</f>
        <v>0</v>
      </c>
      <c r="H38" s="359"/>
    </row>
    <row r="39" spans="1:8" ht="51">
      <c r="A39" s="1362"/>
      <c r="B39" s="1367" t="s">
        <v>402</v>
      </c>
      <c r="C39" s="1364"/>
      <c r="D39" s="1359" t="s">
        <v>223</v>
      </c>
      <c r="E39" s="1365"/>
      <c r="F39" s="1366"/>
    </row>
    <row r="40" spans="1:8" ht="25.5">
      <c r="A40" s="1362">
        <v>7</v>
      </c>
      <c r="B40" s="1363" t="s">
        <v>403</v>
      </c>
      <c r="C40" s="1364" t="s">
        <v>404</v>
      </c>
      <c r="D40" s="1359">
        <v>4</v>
      </c>
      <c r="E40" s="1629"/>
      <c r="F40" s="1366">
        <f>ROUND(D40*E40,2)</f>
        <v>0</v>
      </c>
    </row>
    <row r="41" spans="1:8">
      <c r="A41" s="1368"/>
      <c r="B41" s="1367" t="s">
        <v>405</v>
      </c>
      <c r="C41" s="1364"/>
      <c r="D41" s="1359" t="s">
        <v>223</v>
      </c>
      <c r="E41" s="1365"/>
      <c r="F41" s="1366"/>
      <c r="G41" s="38"/>
    </row>
    <row r="42" spans="1:8" ht="27" customHeight="1">
      <c r="A42" s="1362">
        <v>8</v>
      </c>
      <c r="B42" s="1367" t="s">
        <v>406</v>
      </c>
      <c r="C42" s="1364" t="s">
        <v>392</v>
      </c>
      <c r="D42" s="1359">
        <v>188</v>
      </c>
      <c r="E42" s="1629"/>
      <c r="F42" s="1366">
        <f>ROUND(D42*E42,2)</f>
        <v>0</v>
      </c>
      <c r="G42" s="38"/>
    </row>
    <row r="43" spans="1:8" ht="13.5" thickBot="1">
      <c r="A43" s="1369" t="s">
        <v>407</v>
      </c>
      <c r="B43" s="1370"/>
      <c r="C43" s="1371"/>
      <c r="D43" s="1371"/>
      <c r="E43" s="1372"/>
      <c r="F43" s="1373">
        <f>SUM(F31:F42)</f>
        <v>0</v>
      </c>
      <c r="G43" s="38"/>
    </row>
    <row r="44" spans="1:8">
      <c r="A44" s="1374"/>
      <c r="C44" s="1375"/>
      <c r="E44" s="1376"/>
      <c r="F44" s="1377"/>
      <c r="G44" s="38"/>
    </row>
    <row r="45" spans="1:8">
      <c r="A45" s="1374"/>
      <c r="C45" s="1375"/>
      <c r="E45" s="1376"/>
      <c r="F45" s="1377"/>
      <c r="G45" s="38"/>
    </row>
    <row r="46" spans="1:8">
      <c r="A46" s="1378" t="s">
        <v>408</v>
      </c>
      <c r="B46" s="1379"/>
      <c r="C46" s="1375"/>
      <c r="D46" s="1380"/>
      <c r="E46" s="1376"/>
      <c r="F46" s="1377"/>
      <c r="G46" s="38"/>
    </row>
    <row r="47" spans="1:8" ht="51">
      <c r="A47" s="1362">
        <v>1</v>
      </c>
      <c r="B47" s="1363" t="s">
        <v>409</v>
      </c>
      <c r="C47" s="1364" t="s">
        <v>392</v>
      </c>
      <c r="D47" s="1381">
        <v>114</v>
      </c>
      <c r="E47" s="1629"/>
      <c r="F47" s="1366">
        <f>ROUND(D47*E47,2)</f>
        <v>0</v>
      </c>
      <c r="G47" s="38"/>
    </row>
    <row r="48" spans="1:8" ht="25.5">
      <c r="A48" s="1362">
        <v>2</v>
      </c>
      <c r="B48" s="1363" t="s">
        <v>410</v>
      </c>
      <c r="C48" s="1364" t="s">
        <v>392</v>
      </c>
      <c r="D48" s="1381">
        <v>5</v>
      </c>
      <c r="E48" s="1629"/>
      <c r="F48" s="1366">
        <f>ROUND(D48*E48,2)</f>
        <v>0</v>
      </c>
      <c r="G48" s="38"/>
    </row>
    <row r="49" spans="1:7" ht="17.25" customHeight="1">
      <c r="A49" s="1382"/>
      <c r="B49" s="1367" t="s">
        <v>411</v>
      </c>
      <c r="C49" s="1364"/>
      <c r="D49" s="1381" t="s">
        <v>223</v>
      </c>
      <c r="E49" s="1365"/>
      <c r="F49" s="1366"/>
      <c r="G49" s="38"/>
    </row>
    <row r="50" spans="1:7" ht="51">
      <c r="A50" s="1362">
        <v>3</v>
      </c>
      <c r="B50" s="1363" t="s">
        <v>412</v>
      </c>
      <c r="C50" s="1364" t="s">
        <v>401</v>
      </c>
      <c r="D50" s="1381">
        <v>120</v>
      </c>
      <c r="E50" s="1629"/>
      <c r="F50" s="1366">
        <f>ROUND(D50*E50,2)</f>
        <v>0</v>
      </c>
    </row>
    <row r="51" spans="1:7" ht="13.5" thickBot="1">
      <c r="A51" s="1369" t="s">
        <v>413</v>
      </c>
      <c r="B51" s="1370"/>
      <c r="C51" s="1371"/>
      <c r="D51" s="1371"/>
      <c r="E51" s="1372"/>
      <c r="F51" s="1383">
        <f>SUM(F47:F50)</f>
        <v>0</v>
      </c>
      <c r="G51" s="38"/>
    </row>
    <row r="52" spans="1:7">
      <c r="A52" s="1374"/>
      <c r="B52" s="1379"/>
      <c r="C52" s="1375"/>
      <c r="D52" s="1384"/>
      <c r="E52" s="1376"/>
      <c r="F52" s="1377"/>
      <c r="G52" s="38"/>
    </row>
    <row r="53" spans="1:7">
      <c r="A53" s="1374"/>
      <c r="B53" s="1379"/>
      <c r="C53" s="1375"/>
      <c r="D53" s="1384"/>
      <c r="E53" s="1376"/>
      <c r="F53" s="1377"/>
      <c r="G53" s="38"/>
    </row>
    <row r="54" spans="1:7">
      <c r="A54" s="1378" t="s">
        <v>414</v>
      </c>
      <c r="B54" s="1379"/>
      <c r="C54" s="1375"/>
      <c r="D54" s="1384"/>
      <c r="E54" s="1376"/>
      <c r="F54" s="1377"/>
      <c r="G54" s="38"/>
    </row>
    <row r="55" spans="1:7">
      <c r="A55" s="1098" t="s">
        <v>415</v>
      </c>
      <c r="E55" s="1385"/>
      <c r="F55" s="1377"/>
      <c r="G55" s="38"/>
    </row>
    <row r="56" spans="1:7">
      <c r="A56" s="1362">
        <v>1</v>
      </c>
      <c r="B56" s="1363" t="s">
        <v>416</v>
      </c>
      <c r="C56" s="1364" t="s">
        <v>404</v>
      </c>
      <c r="D56" s="1381">
        <v>4</v>
      </c>
      <c r="E56" s="1277"/>
      <c r="F56" s="1366">
        <f t="shared" ref="F56:F61" si="0">ROUND(D56*E56,2)</f>
        <v>0</v>
      </c>
    </row>
    <row r="57" spans="1:7" ht="38.25">
      <c r="A57" s="1362">
        <v>2</v>
      </c>
      <c r="B57" s="1367" t="s">
        <v>417</v>
      </c>
      <c r="C57" s="1358" t="s">
        <v>404</v>
      </c>
      <c r="D57" s="1359">
        <v>1</v>
      </c>
      <c r="E57" s="1629"/>
      <c r="F57" s="1366">
        <f t="shared" si="0"/>
        <v>0</v>
      </c>
    </row>
    <row r="58" spans="1:7" ht="25.5">
      <c r="A58" s="1386">
        <v>3</v>
      </c>
      <c r="B58" s="1387" t="s">
        <v>418</v>
      </c>
      <c r="C58" s="1358" t="s">
        <v>395</v>
      </c>
      <c r="D58" s="1388">
        <v>145</v>
      </c>
      <c r="E58" s="1629"/>
      <c r="F58" s="1366">
        <f t="shared" si="0"/>
        <v>0</v>
      </c>
    </row>
    <row r="59" spans="1:7" ht="76.5">
      <c r="A59" s="1362">
        <v>4</v>
      </c>
      <c r="B59" s="1367" t="s">
        <v>419</v>
      </c>
      <c r="C59" s="1364" t="s">
        <v>392</v>
      </c>
      <c r="D59" s="1359">
        <v>252</v>
      </c>
      <c r="E59" s="1629"/>
      <c r="F59" s="1366">
        <f t="shared" si="0"/>
        <v>0</v>
      </c>
    </row>
    <row r="60" spans="1:7" ht="127.5">
      <c r="A60" s="1362">
        <v>5</v>
      </c>
      <c r="B60" s="1367" t="s">
        <v>420</v>
      </c>
      <c r="C60" s="1364" t="s">
        <v>404</v>
      </c>
      <c r="D60" s="1359">
        <v>1</v>
      </c>
      <c r="E60" s="1629"/>
      <c r="F60" s="1366">
        <f t="shared" si="0"/>
        <v>0</v>
      </c>
    </row>
    <row r="61" spans="1:7" ht="127.5">
      <c r="A61" s="1362">
        <v>6</v>
      </c>
      <c r="B61" s="1367" t="s">
        <v>421</v>
      </c>
      <c r="C61" s="1364" t="s">
        <v>404</v>
      </c>
      <c r="D61" s="1359">
        <v>1</v>
      </c>
      <c r="E61" s="1629"/>
      <c r="F61" s="1366">
        <f t="shared" si="0"/>
        <v>0</v>
      </c>
    </row>
    <row r="62" spans="1:7" ht="13.5" thickBot="1">
      <c r="A62" s="1389" t="s">
        <v>422</v>
      </c>
      <c r="B62" s="1370"/>
      <c r="C62" s="1371"/>
      <c r="D62" s="1371"/>
      <c r="E62" s="1372"/>
      <c r="F62" s="1383">
        <f>SUM(F56:F61)</f>
        <v>0</v>
      </c>
      <c r="G62" s="38"/>
    </row>
    <row r="63" spans="1:7">
      <c r="E63" s="1385"/>
      <c r="F63" s="1377"/>
      <c r="G63" s="38"/>
    </row>
    <row r="64" spans="1:7">
      <c r="E64" s="1385"/>
      <c r="F64" s="1377"/>
      <c r="G64" s="38"/>
    </row>
    <row r="65" spans="1:8">
      <c r="A65" s="1098" t="s">
        <v>423</v>
      </c>
      <c r="E65" s="1385"/>
      <c r="F65" s="1377"/>
      <c r="G65" s="38"/>
      <c r="H65" s="38"/>
    </row>
    <row r="66" spans="1:8" ht="25.5">
      <c r="A66" s="1362">
        <v>1</v>
      </c>
      <c r="B66" s="1367" t="s">
        <v>424</v>
      </c>
      <c r="C66" s="1358" t="s">
        <v>395</v>
      </c>
      <c r="D66" s="1359">
        <v>145</v>
      </c>
      <c r="E66" s="1277"/>
      <c r="F66" s="1366">
        <f>ROUND(D66*E66,2)</f>
        <v>0</v>
      </c>
      <c r="G66" s="394"/>
    </row>
    <row r="67" spans="1:8">
      <c r="A67" s="1407"/>
      <c r="B67" s="1367" t="s">
        <v>425</v>
      </c>
      <c r="C67" s="1358"/>
      <c r="D67" s="1359" t="s">
        <v>223</v>
      </c>
      <c r="E67" s="1360"/>
      <c r="F67" s="1366"/>
    </row>
    <row r="68" spans="1:8" ht="51">
      <c r="A68" s="1362">
        <v>2</v>
      </c>
      <c r="B68" s="1367" t="s">
        <v>426</v>
      </c>
      <c r="C68" s="1358" t="s">
        <v>395</v>
      </c>
      <c r="D68" s="1359">
        <v>0</v>
      </c>
      <c r="E68" s="1629"/>
      <c r="F68" s="1366">
        <f>ROUND(D68*E68,2)</f>
        <v>0</v>
      </c>
    </row>
    <row r="69" spans="1:8" ht="38.25">
      <c r="A69" s="1362"/>
      <c r="B69" s="1367" t="s">
        <v>427</v>
      </c>
      <c r="C69" s="1358"/>
      <c r="D69" s="1359"/>
      <c r="E69" s="1360"/>
      <c r="F69" s="1366"/>
    </row>
    <row r="70" spans="1:8" ht="13.5" thickBot="1">
      <c r="A70" s="1389" t="s">
        <v>428</v>
      </c>
      <c r="B70" s="1370"/>
      <c r="C70" s="1371"/>
      <c r="D70" s="1371"/>
      <c r="E70" s="1372"/>
      <c r="F70" s="1383">
        <f>SUM(F66:F68)</f>
        <v>0</v>
      </c>
      <c r="G70" s="38"/>
    </row>
    <row r="71" spans="1:8">
      <c r="E71" s="1385"/>
      <c r="F71" s="1377"/>
      <c r="G71" s="38"/>
    </row>
    <row r="72" spans="1:8">
      <c r="E72" s="1385"/>
      <c r="F72" s="1377"/>
      <c r="G72" s="38"/>
    </row>
    <row r="73" spans="1:8">
      <c r="A73" s="1098" t="s">
        <v>429</v>
      </c>
      <c r="E73" s="1385"/>
      <c r="F73" s="1377"/>
      <c r="G73" s="38"/>
    </row>
    <row r="74" spans="1:8" ht="76.5">
      <c r="A74" s="1930">
        <v>1</v>
      </c>
      <c r="B74" s="1931" t="s">
        <v>1077</v>
      </c>
      <c r="C74" s="1932" t="s">
        <v>395</v>
      </c>
      <c r="D74" s="1359">
        <v>84</v>
      </c>
      <c r="E74" s="1277"/>
      <c r="F74" s="1366">
        <f>ROUND(D74*E74,2)</f>
        <v>0</v>
      </c>
    </row>
    <row r="75" spans="1:8" ht="63.75">
      <c r="A75" s="1930">
        <v>2</v>
      </c>
      <c r="B75" s="1931" t="s">
        <v>1076</v>
      </c>
      <c r="C75" s="1932" t="s">
        <v>395</v>
      </c>
      <c r="D75" s="1359">
        <v>84</v>
      </c>
      <c r="E75" s="1277"/>
      <c r="F75" s="1366">
        <f>ROUND(D75*E75,2)</f>
        <v>0</v>
      </c>
    </row>
    <row r="76" spans="1:8" ht="25.5">
      <c r="A76" s="1386">
        <v>3</v>
      </c>
      <c r="B76" s="1387" t="s">
        <v>430</v>
      </c>
      <c r="C76" s="1390" t="s">
        <v>401</v>
      </c>
      <c r="D76" s="1388">
        <v>37</v>
      </c>
      <c r="E76" s="1277"/>
      <c r="F76" s="1366">
        <f>ROUND(D76*E76,2)</f>
        <v>0</v>
      </c>
    </row>
    <row r="77" spans="1:8">
      <c r="A77" s="1391"/>
      <c r="B77" s="1392" t="s">
        <v>431</v>
      </c>
      <c r="C77" s="1393"/>
      <c r="D77" s="1394" t="s">
        <v>223</v>
      </c>
      <c r="E77" s="1395"/>
      <c r="F77" s="1396"/>
    </row>
    <row r="78" spans="1:8" ht="25.5">
      <c r="A78" s="1386">
        <v>4</v>
      </c>
      <c r="B78" s="1387" t="s">
        <v>432</v>
      </c>
      <c r="C78" s="1390" t="s">
        <v>401</v>
      </c>
      <c r="D78" s="1388">
        <v>20</v>
      </c>
      <c r="E78" s="1277"/>
      <c r="F78" s="1366">
        <f>ROUND(D78*E78,2)</f>
        <v>0</v>
      </c>
    </row>
    <row r="79" spans="1:8" ht="13.5" thickBot="1">
      <c r="A79" s="1391"/>
      <c r="B79" s="1392" t="s">
        <v>433</v>
      </c>
      <c r="C79" s="1393"/>
      <c r="D79" s="1394"/>
      <c r="E79" s="1395"/>
      <c r="F79" s="1396"/>
    </row>
    <row r="80" spans="1:8" ht="13.5" thickBot="1">
      <c r="A80" s="1398" t="s">
        <v>434</v>
      </c>
      <c r="B80" s="1399"/>
      <c r="C80" s="1400"/>
      <c r="D80" s="1400"/>
      <c r="E80" s="1401"/>
      <c r="F80" s="1402">
        <f>SUM(F74:F79)</f>
        <v>0</v>
      </c>
      <c r="G80" s="38"/>
    </row>
    <row r="81" spans="1:7">
      <c r="E81" s="1385"/>
      <c r="F81" s="1377"/>
      <c r="G81" s="38"/>
    </row>
    <row r="82" spans="1:7">
      <c r="E82" s="1385"/>
      <c r="F82" s="1377"/>
      <c r="G82" s="38"/>
    </row>
    <row r="83" spans="1:7">
      <c r="A83" s="1098" t="s">
        <v>435</v>
      </c>
      <c r="E83" s="1385"/>
      <c r="F83" s="1377"/>
      <c r="G83" s="38"/>
    </row>
    <row r="84" spans="1:7" ht="51">
      <c r="A84" s="1362" t="s">
        <v>436</v>
      </c>
      <c r="B84" s="1367" t="s">
        <v>437</v>
      </c>
      <c r="C84" s="1358" t="s">
        <v>58</v>
      </c>
      <c r="D84" s="1359">
        <v>1</v>
      </c>
      <c r="E84" s="1277"/>
      <c r="F84" s="1366">
        <f t="shared" ref="F84:F89" si="1">ROUND(D84*E84,2)</f>
        <v>0</v>
      </c>
      <c r="G84" s="38"/>
    </row>
    <row r="85" spans="1:7" ht="51">
      <c r="A85" s="1362" t="s">
        <v>438</v>
      </c>
      <c r="B85" s="1367" t="s">
        <v>439</v>
      </c>
      <c r="C85" s="1358" t="s">
        <v>58</v>
      </c>
      <c r="D85" s="1359">
        <v>1</v>
      </c>
      <c r="E85" s="1277"/>
      <c r="F85" s="1366">
        <f t="shared" si="1"/>
        <v>0</v>
      </c>
      <c r="G85" s="38"/>
    </row>
    <row r="86" spans="1:7" ht="51">
      <c r="A86" s="1362" t="s">
        <v>440</v>
      </c>
      <c r="B86" s="1271" t="s">
        <v>441</v>
      </c>
      <c r="C86" s="1358" t="s">
        <v>132</v>
      </c>
      <c r="D86" s="1359">
        <v>6.3</v>
      </c>
      <c r="E86" s="1277"/>
      <c r="F86" s="1366">
        <f t="shared" si="1"/>
        <v>0</v>
      </c>
      <c r="G86" s="38"/>
    </row>
    <row r="87" spans="1:7" ht="76.5">
      <c r="A87" s="1362" t="s">
        <v>442</v>
      </c>
      <c r="B87" s="1271" t="s">
        <v>443</v>
      </c>
      <c r="C87" s="1358" t="s">
        <v>58</v>
      </c>
      <c r="D87" s="1359">
        <v>1</v>
      </c>
      <c r="E87" s="1277"/>
      <c r="F87" s="1366">
        <f t="shared" si="1"/>
        <v>0</v>
      </c>
      <c r="G87" s="38"/>
    </row>
    <row r="88" spans="1:7" ht="63.75">
      <c r="A88" s="1362" t="s">
        <v>444</v>
      </c>
      <c r="B88" s="1271" t="s">
        <v>445</v>
      </c>
      <c r="C88" s="1358" t="s">
        <v>58</v>
      </c>
      <c r="D88" s="1359">
        <v>1</v>
      </c>
      <c r="E88" s="1277"/>
      <c r="F88" s="1366">
        <f t="shared" si="1"/>
        <v>0</v>
      </c>
      <c r="G88" s="38"/>
    </row>
    <row r="89" spans="1:7">
      <c r="A89" s="1362" t="s">
        <v>378</v>
      </c>
      <c r="B89" s="1271" t="s">
        <v>446</v>
      </c>
      <c r="C89" s="1358" t="s">
        <v>115</v>
      </c>
      <c r="D89" s="1359">
        <v>6</v>
      </c>
      <c r="E89" s="1277"/>
      <c r="F89" s="1366">
        <f t="shared" si="1"/>
        <v>0</v>
      </c>
      <c r="G89" s="38"/>
    </row>
    <row r="90" spans="1:7" ht="13.5" thickBot="1">
      <c r="E90" s="1385"/>
      <c r="F90" s="1377"/>
      <c r="G90" s="38"/>
    </row>
    <row r="91" spans="1:7" ht="13.5" thickBot="1">
      <c r="A91" s="1398" t="s">
        <v>447</v>
      </c>
      <c r="B91" s="1399"/>
      <c r="C91" s="1400"/>
      <c r="D91" s="1400"/>
      <c r="E91" s="1401"/>
      <c r="F91" s="1402">
        <f>SUM(F84:F89)</f>
        <v>0</v>
      </c>
      <c r="G91" s="38"/>
    </row>
    <row r="92" spans="1:7">
      <c r="E92" s="1385"/>
      <c r="F92" s="1377"/>
      <c r="G92" s="38"/>
    </row>
    <row r="93" spans="1:7">
      <c r="A93" s="1098" t="s">
        <v>448</v>
      </c>
      <c r="E93" s="1385"/>
      <c r="F93" s="1377"/>
      <c r="G93" s="38"/>
    </row>
    <row r="94" spans="1:7">
      <c r="A94" s="1098" t="s">
        <v>449</v>
      </c>
      <c r="E94" s="1385"/>
      <c r="F94" s="1377"/>
      <c r="G94" s="38"/>
    </row>
    <row r="95" spans="1:7" ht="25.5">
      <c r="A95" s="1362">
        <v>1</v>
      </c>
      <c r="B95" s="1367" t="s">
        <v>450</v>
      </c>
      <c r="C95" s="1358" t="s">
        <v>395</v>
      </c>
      <c r="D95" s="1359">
        <v>220</v>
      </c>
      <c r="E95" s="1277"/>
      <c r="F95" s="1366">
        <f>ROUND(D95*E95,2)</f>
        <v>0</v>
      </c>
    </row>
    <row r="96" spans="1:7">
      <c r="A96" s="1407"/>
      <c r="B96" s="1367" t="s">
        <v>451</v>
      </c>
      <c r="C96" s="1358"/>
      <c r="D96" s="1359" t="s">
        <v>223</v>
      </c>
      <c r="E96" s="1360"/>
      <c r="F96" s="1366"/>
    </row>
    <row r="97" spans="1:7" ht="38.25">
      <c r="A97" s="1362">
        <v>2</v>
      </c>
      <c r="B97" s="1367" t="s">
        <v>452</v>
      </c>
      <c r="C97" s="1358" t="s">
        <v>395</v>
      </c>
      <c r="D97" s="1359">
        <v>48</v>
      </c>
      <c r="E97" s="1277"/>
      <c r="F97" s="1366">
        <f>ROUND(D97*E97,2)</f>
        <v>0</v>
      </c>
    </row>
    <row r="98" spans="1:7" ht="25.5">
      <c r="A98" s="1362">
        <v>3</v>
      </c>
      <c r="B98" s="1367" t="s">
        <v>453</v>
      </c>
      <c r="C98" s="1358" t="s">
        <v>395</v>
      </c>
      <c r="D98" s="1359">
        <v>108</v>
      </c>
      <c r="E98" s="1277"/>
      <c r="F98" s="1366">
        <f>ROUND(D98*E98,2)</f>
        <v>0</v>
      </c>
    </row>
    <row r="99" spans="1:7" ht="25.5">
      <c r="A99" s="1407"/>
      <c r="B99" s="1367" t="s">
        <v>454</v>
      </c>
      <c r="C99" s="1358"/>
      <c r="D99" s="1359" t="s">
        <v>223</v>
      </c>
      <c r="E99" s="1360"/>
      <c r="F99" s="1366"/>
    </row>
    <row r="100" spans="1:7">
      <c r="E100" s="1385"/>
      <c r="F100" s="1377"/>
      <c r="G100" s="38"/>
    </row>
    <row r="101" spans="1:7">
      <c r="A101" s="1098" t="s">
        <v>455</v>
      </c>
      <c r="E101" s="1385"/>
      <c r="F101" s="1377"/>
      <c r="G101" s="38"/>
    </row>
    <row r="102" spans="1:7" ht="51">
      <c r="A102" s="1362">
        <v>1</v>
      </c>
      <c r="B102" s="1367" t="s">
        <v>456</v>
      </c>
      <c r="C102" s="1358" t="s">
        <v>457</v>
      </c>
      <c r="D102" s="1359">
        <v>4100</v>
      </c>
      <c r="E102" s="1277"/>
      <c r="F102" s="1366">
        <f>ROUND(D102*E102,2)</f>
        <v>0</v>
      </c>
    </row>
    <row r="103" spans="1:7" ht="51">
      <c r="A103" s="1386">
        <v>2</v>
      </c>
      <c r="B103" s="1387" t="s">
        <v>458</v>
      </c>
      <c r="C103" s="1390" t="s">
        <v>457</v>
      </c>
      <c r="D103" s="1388">
        <v>20600</v>
      </c>
      <c r="E103" s="1277"/>
      <c r="F103" s="1366">
        <f>ROUND(D103*E103,2)</f>
        <v>0</v>
      </c>
    </row>
    <row r="104" spans="1:7" ht="25.5">
      <c r="A104" s="1391"/>
      <c r="B104" s="1392" t="s">
        <v>459</v>
      </c>
      <c r="C104" s="1393"/>
      <c r="D104" s="1394" t="s">
        <v>223</v>
      </c>
      <c r="E104" s="1395"/>
      <c r="F104" s="1396"/>
    </row>
    <row r="105" spans="1:7">
      <c r="E105" s="1385"/>
      <c r="F105" s="1377"/>
      <c r="G105" s="38"/>
    </row>
    <row r="106" spans="1:7">
      <c r="A106" s="1098" t="s">
        <v>460</v>
      </c>
      <c r="E106" s="1385"/>
      <c r="F106" s="1377"/>
      <c r="G106" s="38"/>
    </row>
    <row r="107" spans="1:7" ht="38.25">
      <c r="A107" s="1362">
        <v>1</v>
      </c>
      <c r="B107" s="1367" t="s">
        <v>461</v>
      </c>
      <c r="C107" s="1358" t="s">
        <v>392</v>
      </c>
      <c r="D107" s="1359">
        <v>27</v>
      </c>
      <c r="E107" s="1277"/>
      <c r="F107" s="1366">
        <f>ROUND(D107*E107,2)</f>
        <v>0</v>
      </c>
    </row>
    <row r="108" spans="1:7">
      <c r="A108" s="1407"/>
      <c r="B108" s="1367" t="s">
        <v>462</v>
      </c>
      <c r="C108" s="1358"/>
      <c r="D108" s="1359" t="s">
        <v>223</v>
      </c>
      <c r="E108" s="1360"/>
      <c r="F108" s="1366"/>
    </row>
    <row r="109" spans="1:7" ht="38.25">
      <c r="A109" s="1362">
        <v>2</v>
      </c>
      <c r="B109" s="1367" t="s">
        <v>463</v>
      </c>
      <c r="C109" s="1358" t="s">
        <v>392</v>
      </c>
      <c r="D109" s="1359">
        <v>100</v>
      </c>
      <c r="E109" s="1277"/>
      <c r="F109" s="1366">
        <f>ROUND(D109*E109,2)</f>
        <v>0</v>
      </c>
    </row>
    <row r="110" spans="1:7" ht="25.5">
      <c r="A110" s="1407"/>
      <c r="B110" s="1367" t="s">
        <v>464</v>
      </c>
      <c r="C110" s="1358"/>
      <c r="D110" s="1359" t="s">
        <v>223</v>
      </c>
      <c r="E110" s="1360"/>
      <c r="F110" s="1366"/>
    </row>
    <row r="111" spans="1:7" ht="38.25">
      <c r="A111" s="1362">
        <v>3</v>
      </c>
      <c r="B111" s="1367" t="s">
        <v>465</v>
      </c>
      <c r="C111" s="1358" t="s">
        <v>392</v>
      </c>
      <c r="D111" s="1359">
        <v>62</v>
      </c>
      <c r="E111" s="1277"/>
      <c r="F111" s="1366">
        <f>ROUND(D111*E111,2)</f>
        <v>0</v>
      </c>
    </row>
    <row r="112" spans="1:7" ht="25.5">
      <c r="A112" s="1407"/>
      <c r="B112" s="1367" t="s">
        <v>466</v>
      </c>
      <c r="C112" s="1358"/>
      <c r="D112" s="1359" t="s">
        <v>223</v>
      </c>
      <c r="E112" s="1360"/>
      <c r="F112" s="1366"/>
    </row>
    <row r="113" spans="1:7">
      <c r="E113" s="1385"/>
      <c r="F113" s="1377"/>
    </row>
    <row r="114" spans="1:7">
      <c r="A114" s="1098" t="s">
        <v>467</v>
      </c>
      <c r="F114" s="1377"/>
      <c r="G114" s="38"/>
    </row>
    <row r="115" spans="1:7" ht="38.25">
      <c r="A115" s="1362">
        <v>1</v>
      </c>
      <c r="B115" s="1367" t="s">
        <v>468</v>
      </c>
      <c r="C115" s="1358" t="s">
        <v>395</v>
      </c>
      <c r="D115" s="1359">
        <v>144</v>
      </c>
      <c r="E115" s="1277"/>
      <c r="F115" s="1366">
        <f>ROUND(D115*E115,2)</f>
        <v>0</v>
      </c>
    </row>
    <row r="116" spans="1:7" ht="25.5">
      <c r="A116" s="1407"/>
      <c r="B116" s="1367" t="s">
        <v>469</v>
      </c>
      <c r="C116" s="1358"/>
      <c r="D116" s="1359" t="s">
        <v>223</v>
      </c>
      <c r="E116" s="1360"/>
      <c r="F116" s="1366"/>
    </row>
    <row r="117" spans="1:7" ht="38.25">
      <c r="A117" s="1362">
        <v>2</v>
      </c>
      <c r="B117" s="1367" t="s">
        <v>470</v>
      </c>
      <c r="C117" s="1358" t="s">
        <v>395</v>
      </c>
      <c r="D117" s="1359">
        <v>144</v>
      </c>
      <c r="E117" s="1277"/>
      <c r="F117" s="1366">
        <f>ROUND(D117*E117,2)</f>
        <v>0</v>
      </c>
    </row>
    <row r="118" spans="1:7" ht="38.25">
      <c r="A118" s="1362">
        <v>3</v>
      </c>
      <c r="B118" s="1367" t="s">
        <v>471</v>
      </c>
      <c r="C118" s="1358" t="s">
        <v>395</v>
      </c>
      <c r="D118" s="1359">
        <v>144</v>
      </c>
      <c r="E118" s="1277"/>
      <c r="F118" s="1366">
        <f>ROUND(D118*E118,2)</f>
        <v>0</v>
      </c>
    </row>
    <row r="119" spans="1:7" ht="38.25">
      <c r="A119" s="1362">
        <v>4</v>
      </c>
      <c r="B119" s="1367" t="s">
        <v>472</v>
      </c>
      <c r="C119" s="1358" t="s">
        <v>401</v>
      </c>
      <c r="D119" s="1359">
        <v>37</v>
      </c>
      <c r="E119" s="1277"/>
      <c r="F119" s="1366">
        <f>ROUND(D119*E119,2)</f>
        <v>0</v>
      </c>
    </row>
    <row r="120" spans="1:7">
      <c r="A120" s="1407"/>
      <c r="B120" s="1367" t="s">
        <v>473</v>
      </c>
      <c r="C120" s="1358"/>
      <c r="D120" s="1359" t="s">
        <v>223</v>
      </c>
      <c r="E120" s="1360"/>
      <c r="F120" s="1366"/>
    </row>
    <row r="121" spans="1:7" ht="25.5">
      <c r="A121" s="1362">
        <v>5</v>
      </c>
      <c r="B121" s="1367" t="s">
        <v>474</v>
      </c>
      <c r="C121" s="1358" t="s">
        <v>401</v>
      </c>
      <c r="D121" s="1359">
        <v>37</v>
      </c>
      <c r="E121" s="1277"/>
      <c r="F121" s="1366">
        <f>ROUND(D121*E121,2)</f>
        <v>0</v>
      </c>
    </row>
    <row r="122" spans="1:7" ht="25.5">
      <c r="A122" s="1407"/>
      <c r="B122" s="1367" t="s">
        <v>475</v>
      </c>
      <c r="C122" s="1358"/>
      <c r="D122" s="1359" t="s">
        <v>223</v>
      </c>
      <c r="E122" s="1360"/>
      <c r="F122" s="1366"/>
    </row>
    <row r="123" spans="1:7">
      <c r="E123" s="1385"/>
      <c r="F123" s="1377"/>
    </row>
    <row r="124" spans="1:7">
      <c r="A124" s="1098" t="s">
        <v>476</v>
      </c>
      <c r="E124" s="1385"/>
      <c r="F124" s="1377"/>
    </row>
    <row r="125" spans="1:7" ht="51">
      <c r="A125" s="1362">
        <v>1</v>
      </c>
      <c r="B125" s="1367" t="s">
        <v>477</v>
      </c>
      <c r="C125" s="1358" t="s">
        <v>401</v>
      </c>
      <c r="D125" s="1359">
        <v>37.700000000000003</v>
      </c>
      <c r="E125" s="1277"/>
      <c r="F125" s="1366">
        <f>ROUND(D125*E125,2)</f>
        <v>0</v>
      </c>
    </row>
    <row r="126" spans="1:7" ht="25.5">
      <c r="A126" s="1407"/>
      <c r="B126" s="1367" t="s">
        <v>478</v>
      </c>
      <c r="C126" s="1358"/>
      <c r="D126" s="1359" t="s">
        <v>223</v>
      </c>
      <c r="E126" s="1360"/>
      <c r="F126" s="1366"/>
    </row>
    <row r="127" spans="1:7" ht="25.5">
      <c r="A127" s="1362">
        <v>2</v>
      </c>
      <c r="B127" s="1367" t="s">
        <v>479</v>
      </c>
      <c r="C127" s="1358" t="s">
        <v>404</v>
      </c>
      <c r="D127" s="1359">
        <v>6</v>
      </c>
      <c r="E127" s="1277"/>
      <c r="F127" s="1366">
        <f>ROUND(D127*E127,2)</f>
        <v>0</v>
      </c>
    </row>
    <row r="128" spans="1:7" ht="38.25">
      <c r="A128" s="1362">
        <v>3</v>
      </c>
      <c r="B128" s="1367" t="s">
        <v>480</v>
      </c>
      <c r="C128" s="1358" t="s">
        <v>404</v>
      </c>
      <c r="D128" s="1359">
        <v>1</v>
      </c>
      <c r="E128" s="1277"/>
      <c r="F128" s="1366">
        <f>ROUND(D128*E128,2)</f>
        <v>0</v>
      </c>
    </row>
    <row r="129" spans="1:7" ht="13.5" thickBot="1">
      <c r="A129" s="1389" t="s">
        <v>481</v>
      </c>
      <c r="B129" s="1370"/>
      <c r="C129" s="1371"/>
      <c r="D129" s="1371"/>
      <c r="E129" s="1372"/>
      <c r="F129" s="1383">
        <f>SUM(F95:F128)</f>
        <v>0</v>
      </c>
      <c r="G129" s="38"/>
    </row>
    <row r="130" spans="1:7">
      <c r="A130" s="1403"/>
      <c r="B130" s="1404"/>
      <c r="C130" s="1405"/>
      <c r="D130" s="1405"/>
      <c r="E130" s="1406"/>
      <c r="F130" s="1406"/>
      <c r="G130" s="38"/>
    </row>
    <row r="131" spans="1:7">
      <c r="A131" s="1098" t="s">
        <v>482</v>
      </c>
      <c r="E131" s="1385"/>
      <c r="F131" s="1377"/>
      <c r="G131" s="38"/>
    </row>
    <row r="132" spans="1:7">
      <c r="A132" s="1098" t="s">
        <v>483</v>
      </c>
      <c r="E132" s="1385"/>
      <c r="F132" s="1377"/>
      <c r="G132" s="38"/>
    </row>
    <row r="133" spans="1:7" ht="25.5">
      <c r="A133" s="1362">
        <v>1</v>
      </c>
      <c r="B133" s="1367" t="s">
        <v>484</v>
      </c>
      <c r="C133" s="1358" t="s">
        <v>401</v>
      </c>
      <c r="D133" s="1359">
        <v>36.200000000000003</v>
      </c>
      <c r="E133" s="1277"/>
      <c r="F133" s="1366">
        <f>ROUND(D133*E133,2)</f>
        <v>0</v>
      </c>
    </row>
    <row r="134" spans="1:7">
      <c r="A134" s="1407"/>
      <c r="B134" s="1367" t="s">
        <v>485</v>
      </c>
      <c r="C134" s="1358"/>
      <c r="D134" s="1359" t="s">
        <v>223</v>
      </c>
      <c r="E134" s="1360"/>
      <c r="F134" s="1366"/>
    </row>
    <row r="135" spans="1:7" ht="25.5">
      <c r="A135" s="1362">
        <v>2</v>
      </c>
      <c r="B135" s="1367" t="s">
        <v>486</v>
      </c>
      <c r="C135" s="1358" t="s">
        <v>404</v>
      </c>
      <c r="D135" s="1359">
        <v>2</v>
      </c>
      <c r="E135" s="1277"/>
      <c r="F135" s="1366">
        <f>ROUND(D135*E135,2)</f>
        <v>0</v>
      </c>
    </row>
    <row r="136" spans="1:7" ht="38.25">
      <c r="A136" s="1407"/>
      <c r="B136" s="1367" t="s">
        <v>487</v>
      </c>
      <c r="C136" s="1358"/>
      <c r="D136" s="1359" t="s">
        <v>223</v>
      </c>
      <c r="E136" s="1360"/>
      <c r="F136" s="1366"/>
    </row>
    <row r="137" spans="1:7" ht="38.25">
      <c r="A137" s="1362">
        <v>3</v>
      </c>
      <c r="B137" s="1367" t="s">
        <v>488</v>
      </c>
      <c r="C137" s="1358" t="s">
        <v>401</v>
      </c>
      <c r="D137" s="1359">
        <v>101</v>
      </c>
      <c r="E137" s="1277"/>
      <c r="F137" s="1366">
        <f>ROUND(D137*E137,2)</f>
        <v>0</v>
      </c>
    </row>
    <row r="138" spans="1:7" ht="13.5" thickBot="1">
      <c r="A138" s="1389" t="s">
        <v>489</v>
      </c>
      <c r="B138" s="1408"/>
      <c r="C138" s="1371"/>
      <c r="D138" s="1371"/>
      <c r="E138" s="1372"/>
      <c r="F138" s="1383">
        <f>SUM(F133:F137)</f>
        <v>0</v>
      </c>
    </row>
    <row r="139" spans="1:7">
      <c r="D139" s="1685">
        <f>SUM(D30:D138)</f>
        <v>28650.600000000002</v>
      </c>
    </row>
  </sheetData>
  <conditionalFormatting sqref="B89">
    <cfRule type="expression" dxfId="115" priority="1" stopIfTrue="1">
      <formula>A89=1</formula>
    </cfRule>
  </conditionalFormatting>
  <conditionalFormatting sqref="B86">
    <cfRule type="expression" dxfId="114" priority="7" stopIfTrue="1">
      <formula>A86=1</formula>
    </cfRule>
  </conditionalFormatting>
  <conditionalFormatting sqref="B87:B88">
    <cfRule type="expression" dxfId="113" priority="5" stopIfTrue="1">
      <formula>A87=1</formula>
    </cfRule>
  </conditionalFormatting>
  <conditionalFormatting sqref="D87:D89">
    <cfRule type="cellIs" dxfId="112" priority="4" stopIfTrue="1" operator="equal">
      <formula>0</formula>
    </cfRule>
  </conditionalFormatting>
  <conditionalFormatting sqref="B87:B88">
    <cfRule type="expression" dxfId="111" priority="3" stopIfTrue="1">
      <formula>A87=1</formula>
    </cfRule>
  </conditionalFormatting>
  <conditionalFormatting sqref="B89">
    <cfRule type="expression" dxfId="110" priority="2" stopIfTrue="1">
      <formula>A89=1</formula>
    </cfRule>
  </conditionalFormatting>
  <pageMargins left="0.7" right="0.7" top="0.75" bottom="0.75" header="0.3" footer="0.3"/>
  <pageSetup paperSize="9" orientation="portrait" r:id="rId1"/>
  <rowBreaks count="4" manualBreakCount="4">
    <brk id="22" max="16383" man="1"/>
    <brk id="45" max="16383" man="1"/>
    <brk id="64" max="16383"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5"/>
  <sheetViews>
    <sheetView view="pageBreakPreview" zoomScaleNormal="100" workbookViewId="0"/>
  </sheetViews>
  <sheetFormatPr defaultRowHeight="12.75"/>
  <cols>
    <col min="2" max="2" width="3.85546875" customWidth="1"/>
    <col min="6" max="6" width="20.7109375" customWidth="1"/>
    <col min="7" max="7" width="18.140625" style="36" customWidth="1"/>
    <col min="9" max="9" width="12.7109375" bestFit="1" customWidth="1"/>
  </cols>
  <sheetData>
    <row r="1" spans="1:9" s="31" customFormat="1">
      <c r="A1" s="135"/>
      <c r="C1" s="136"/>
      <c r="D1" s="137"/>
      <c r="F1" s="38"/>
      <c r="G1" s="138"/>
      <c r="H1" s="41"/>
      <c r="I1" s="41"/>
    </row>
    <row r="2" spans="1:9">
      <c r="A2" s="135"/>
      <c r="B2" s="139" t="s">
        <v>260</v>
      </c>
      <c r="C2" s="136"/>
      <c r="D2" s="137"/>
      <c r="E2" s="31"/>
      <c r="F2" s="38"/>
      <c r="G2" s="138"/>
      <c r="H2" s="1"/>
      <c r="I2" s="1"/>
    </row>
    <row r="3" spans="1:9" ht="27" customHeight="1">
      <c r="A3" s="135"/>
      <c r="B3" s="1882" t="s">
        <v>1074</v>
      </c>
      <c r="C3" s="1882"/>
      <c r="D3" s="1882"/>
      <c r="E3" s="1882"/>
      <c r="F3" s="1882"/>
      <c r="G3" s="1882"/>
      <c r="H3" s="1"/>
      <c r="I3" s="1"/>
    </row>
    <row r="4" spans="1:9">
      <c r="A4" s="135"/>
      <c r="B4" s="139"/>
      <c r="C4" s="136"/>
      <c r="D4" s="137"/>
      <c r="E4" s="31"/>
      <c r="F4" s="38"/>
      <c r="G4" s="138"/>
      <c r="H4" s="1"/>
      <c r="I4" s="1"/>
    </row>
    <row r="5" spans="1:9">
      <c r="A5" s="135"/>
      <c r="B5" s="139" t="s">
        <v>997</v>
      </c>
      <c r="C5" s="136"/>
      <c r="D5" s="137"/>
      <c r="E5" s="31"/>
      <c r="F5" s="38"/>
      <c r="G5" s="138"/>
      <c r="H5" s="1"/>
      <c r="I5" s="1"/>
    </row>
    <row r="6" spans="1:9">
      <c r="A6" s="135"/>
      <c r="B6" s="31"/>
      <c r="C6" s="136"/>
      <c r="D6" s="137"/>
      <c r="E6" s="31"/>
      <c r="F6" s="38"/>
      <c r="G6" s="138"/>
      <c r="H6" s="1"/>
      <c r="I6" s="1"/>
    </row>
    <row r="7" spans="1:9">
      <c r="A7" s="140" t="s">
        <v>20</v>
      </c>
      <c r="B7" s="141"/>
      <c r="C7" s="142" t="s">
        <v>2</v>
      </c>
      <c r="D7" s="143"/>
      <c r="E7" s="144"/>
      <c r="F7" s="145"/>
      <c r="G7" s="146" t="s">
        <v>144</v>
      </c>
      <c r="H7" s="1"/>
      <c r="I7" s="1"/>
    </row>
    <row r="8" spans="1:9" s="153" customFormat="1">
      <c r="A8" s="249"/>
      <c r="B8" s="147"/>
      <c r="C8" s="148"/>
      <c r="D8" s="149"/>
      <c r="E8" s="150"/>
      <c r="F8" s="151"/>
      <c r="G8" s="250"/>
      <c r="H8" s="152"/>
      <c r="I8" s="152"/>
    </row>
    <row r="9" spans="1:9" s="133" customFormat="1">
      <c r="A9" s="154"/>
      <c r="B9" s="155"/>
      <c r="C9" s="156"/>
      <c r="D9" s="33"/>
      <c r="E9" s="157"/>
      <c r="F9" s="158"/>
      <c r="G9" s="251"/>
      <c r="H9" s="41"/>
      <c r="I9" s="41"/>
    </row>
    <row r="10" spans="1:9" s="31" customFormat="1">
      <c r="A10" s="159"/>
      <c r="B10" s="58"/>
      <c r="C10" s="30"/>
      <c r="D10" s="30"/>
      <c r="F10" s="38"/>
      <c r="G10" s="160"/>
      <c r="H10" s="41"/>
      <c r="I10" s="41"/>
    </row>
    <row r="11" spans="1:9" s="31" customFormat="1">
      <c r="A11" s="778" t="s">
        <v>999</v>
      </c>
      <c r="B11" s="141"/>
      <c r="C11" s="779" t="s">
        <v>998</v>
      </c>
      <c r="D11" s="779"/>
      <c r="E11" s="144"/>
      <c r="F11" s="145"/>
      <c r="G11" s="253">
        <f>'0-Pripravlj.dela, tuje storitve'!G12</f>
        <v>181150</v>
      </c>
      <c r="H11" s="41"/>
      <c r="I11" s="41"/>
    </row>
    <row r="12" spans="1:9" s="31" customFormat="1">
      <c r="A12" s="161" t="s">
        <v>21</v>
      </c>
      <c r="B12" s="57"/>
      <c r="C12" s="33" t="s">
        <v>261</v>
      </c>
      <c r="D12" s="33"/>
      <c r="E12" s="32"/>
      <c r="F12" s="39"/>
      <c r="G12" s="290">
        <f>'1.ETAPA-REK'!$G$24</f>
        <v>0</v>
      </c>
      <c r="H12" s="41"/>
      <c r="I12" s="41"/>
    </row>
    <row r="13" spans="1:9" s="31" customFormat="1">
      <c r="A13" s="161" t="s">
        <v>11</v>
      </c>
      <c r="B13" s="57"/>
      <c r="C13" s="33" t="s">
        <v>262</v>
      </c>
      <c r="D13" s="33"/>
      <c r="E13" s="32"/>
      <c r="F13" s="39"/>
      <c r="G13" s="252">
        <f>'2.ETAPA-REK'!$G$14</f>
        <v>0</v>
      </c>
      <c r="H13" s="41"/>
      <c r="I13" s="41"/>
    </row>
    <row r="14" spans="1:9" s="31" customFormat="1">
      <c r="A14" s="161" t="s">
        <v>14</v>
      </c>
      <c r="B14" s="57"/>
      <c r="C14" s="33" t="s">
        <v>263</v>
      </c>
      <c r="D14" s="33"/>
      <c r="E14" s="32"/>
      <c r="F14" s="39"/>
      <c r="G14" s="252">
        <f>'3.ETAPA-REK'!$G$28</f>
        <v>0</v>
      </c>
      <c r="H14" s="41"/>
      <c r="I14" s="41"/>
    </row>
    <row r="15" spans="1:9" s="31" customFormat="1">
      <c r="A15" s="161" t="s">
        <v>15</v>
      </c>
      <c r="B15" s="57"/>
      <c r="C15" s="33" t="s">
        <v>264</v>
      </c>
      <c r="D15" s="33"/>
      <c r="E15" s="32"/>
      <c r="F15" s="39"/>
      <c r="G15" s="252">
        <f>'4.ETAPA-REK'!$G$14</f>
        <v>0</v>
      </c>
      <c r="H15" s="41"/>
      <c r="I15" s="41"/>
    </row>
    <row r="16" spans="1:9" s="31" customFormat="1">
      <c r="A16" s="161" t="s">
        <v>27</v>
      </c>
      <c r="B16" s="57"/>
      <c r="C16" s="33" t="s">
        <v>265</v>
      </c>
      <c r="D16" s="33"/>
      <c r="E16" s="32"/>
      <c r="F16" s="39"/>
      <c r="G16" s="252">
        <f>'5.1 ETAPA-REK'!$G$21</f>
        <v>0</v>
      </c>
      <c r="H16" s="41"/>
      <c r="I16" s="41"/>
    </row>
    <row r="17" spans="1:17" s="31" customFormat="1">
      <c r="A17" s="161" t="s">
        <v>28</v>
      </c>
      <c r="B17" s="57"/>
      <c r="C17" s="33" t="s">
        <v>266</v>
      </c>
      <c r="D17" s="33"/>
      <c r="E17" s="32"/>
      <c r="F17" s="39"/>
      <c r="G17" s="253">
        <f>'5.2.ETAPA-REK'!$G$25</f>
        <v>0</v>
      </c>
      <c r="H17" s="41"/>
      <c r="I17" s="41"/>
    </row>
    <row r="18" spans="1:17" s="31" customFormat="1">
      <c r="A18" s="162"/>
      <c r="B18" s="58"/>
      <c r="C18" s="30"/>
      <c r="D18" s="30"/>
      <c r="F18" s="38"/>
      <c r="G18" s="254"/>
      <c r="H18" s="41"/>
      <c r="I18" s="41"/>
    </row>
    <row r="19" spans="1:17" s="150" customFormat="1" ht="13.5" thickBot="1">
      <c r="A19" s="1595"/>
      <c r="B19" s="1596"/>
      <c r="C19" s="1597" t="s">
        <v>22</v>
      </c>
      <c r="D19" s="1598"/>
      <c r="E19" s="1599"/>
      <c r="F19" s="1600"/>
      <c r="G19" s="1601">
        <f>SUM(G11:G17)</f>
        <v>181150</v>
      </c>
      <c r="H19" s="167"/>
      <c r="I19" s="167"/>
    </row>
    <row r="20" spans="1:17" s="150" customFormat="1">
      <c r="A20" s="257"/>
      <c r="B20" s="168"/>
      <c r="C20" s="139" t="s">
        <v>1066</v>
      </c>
      <c r="D20" s="169"/>
      <c r="F20" s="151"/>
      <c r="G20" s="1594">
        <f>G19*0.1</f>
        <v>18115</v>
      </c>
      <c r="H20" s="167"/>
      <c r="I20" s="167"/>
    </row>
    <row r="21" spans="1:17" s="150" customFormat="1" ht="16.5" thickBot="1">
      <c r="A21" s="1608"/>
      <c r="B21" s="1609"/>
      <c r="C21" s="1610" t="s">
        <v>1067</v>
      </c>
      <c r="D21" s="1611"/>
      <c r="E21" s="1612"/>
      <c r="F21" s="1613"/>
      <c r="G21" s="1614">
        <f>G19+G20</f>
        <v>199265</v>
      </c>
      <c r="H21" s="167"/>
      <c r="I21" s="167"/>
    </row>
    <row r="22" spans="1:17" ht="13.5" thickTop="1">
      <c r="A22" s="159"/>
      <c r="B22" s="263"/>
      <c r="C22" s="264"/>
      <c r="D22" s="30"/>
      <c r="E22" s="30"/>
      <c r="F22" s="38"/>
      <c r="G22" s="265"/>
      <c r="H22" s="1"/>
      <c r="I22" s="1"/>
    </row>
    <row r="23" spans="1:17">
      <c r="A23" s="154"/>
      <c r="B23" s="266"/>
      <c r="C23" s="309" t="s">
        <v>258</v>
      </c>
      <c r="D23" s="33"/>
      <c r="E23" s="33"/>
      <c r="F23" s="39"/>
      <c r="G23" s="267">
        <f>G21*0.22</f>
        <v>43838.3</v>
      </c>
      <c r="H23" s="41"/>
      <c r="I23" s="41"/>
      <c r="J23" s="31"/>
      <c r="K23" s="31"/>
      <c r="L23" s="31"/>
      <c r="M23" s="31"/>
      <c r="N23" s="31"/>
      <c r="O23" s="31"/>
      <c r="P23" s="31"/>
      <c r="Q23" s="31"/>
    </row>
    <row r="24" spans="1:17" ht="16.5" thickBot="1">
      <c r="A24" s="1602"/>
      <c r="B24" s="1603"/>
      <c r="C24" s="1604" t="s">
        <v>145</v>
      </c>
      <c r="D24" s="1605"/>
      <c r="E24" s="1605"/>
      <c r="F24" s="1606"/>
      <c r="G24" s="1607">
        <f>G21+G23</f>
        <v>243103.3</v>
      </c>
      <c r="H24" s="1"/>
      <c r="I24" s="1"/>
    </row>
    <row r="25" spans="1:17" ht="13.5" thickTop="1">
      <c r="F25" s="1865">
        <f>'0-Pripravlj.dela, tuje storitve'!D266+'1.ETAPA-REK'!F25+'2.ETAPA-REK'!F15+'3.ETAPA-REK'!F29+'4.ETAPA-REK'!F15+'5.1 ETAPA-REK'!F22+'5.2.ETAPA-REK'!F26</f>
        <v>955102.57799999998</v>
      </c>
    </row>
  </sheetData>
  <mergeCells count="1">
    <mergeCell ref="B3:G3"/>
  </mergeCells>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&amp;R&amp;A</oddHeader>
    <oddFooter>&amp;C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heetViews>
  <sheetFormatPr defaultRowHeight="12.75"/>
  <cols>
    <col min="1" max="1" width="4.140625" style="1146" customWidth="1"/>
    <col min="2" max="2" width="5.42578125" style="1146" customWidth="1"/>
    <col min="3" max="3" width="36.5703125" style="1146" customWidth="1"/>
    <col min="4" max="4" width="7.42578125" style="1173" customWidth="1"/>
    <col min="5" max="5" width="8.140625" style="1173" bestFit="1" customWidth="1"/>
    <col min="6" max="6" width="9.140625" style="1173"/>
    <col min="7" max="7" width="13.7109375" style="1173" customWidth="1"/>
    <col min="8" max="8" width="9.140625" style="1146"/>
  </cols>
  <sheetData>
    <row r="1" spans="1:7" ht="18">
      <c r="A1" s="1412"/>
      <c r="B1" s="1899" t="s">
        <v>260</v>
      </c>
      <c r="C1" s="1900"/>
      <c r="D1" s="1900"/>
      <c r="E1" s="1900"/>
      <c r="F1" s="1900"/>
      <c r="G1" s="1900"/>
    </row>
    <row r="2" spans="1:7" ht="15">
      <c r="A2" s="1412"/>
      <c r="B2" s="1901" t="s">
        <v>954</v>
      </c>
      <c r="C2" s="1902"/>
      <c r="D2" s="1902"/>
      <c r="E2" s="1902"/>
      <c r="F2" s="1902"/>
      <c r="G2" s="1451"/>
    </row>
    <row r="3" spans="1:7" ht="15">
      <c r="A3" s="1412"/>
      <c r="B3" s="1902"/>
      <c r="C3" s="1902"/>
      <c r="D3" s="1902"/>
      <c r="E3" s="1902"/>
      <c r="F3" s="1902"/>
      <c r="G3" s="1451"/>
    </row>
    <row r="4" spans="1:7" ht="15.75">
      <c r="A4" s="1418"/>
      <c r="B4" s="1410"/>
      <c r="C4" s="1411"/>
      <c r="D4" s="1452"/>
      <c r="E4" s="1452"/>
      <c r="F4" s="1452"/>
      <c r="G4" s="1452"/>
    </row>
    <row r="5" spans="1:7" ht="15">
      <c r="A5" s="1418"/>
      <c r="B5" s="1412" t="s">
        <v>260</v>
      </c>
      <c r="C5" s="1411"/>
      <c r="D5" s="1452"/>
      <c r="E5" s="1452"/>
      <c r="F5" s="1452"/>
      <c r="G5" s="1452"/>
    </row>
    <row r="6" spans="1:7" ht="15" thickBot="1">
      <c r="A6" s="1418"/>
      <c r="B6" s="1419"/>
      <c r="C6" s="1411"/>
      <c r="D6" s="1452"/>
      <c r="E6" s="1452"/>
      <c r="F6" s="1452"/>
      <c r="G6" s="1452"/>
    </row>
    <row r="7" spans="1:7" ht="14.25">
      <c r="A7" s="1418"/>
      <c r="B7" s="1687" t="str">
        <f>+A17</f>
        <v>1.</v>
      </c>
      <c r="C7" s="1688" t="str">
        <f>+C17</f>
        <v>PREDDELA</v>
      </c>
      <c r="D7" s="1453"/>
      <c r="E7" s="1453"/>
      <c r="F7" s="1689"/>
      <c r="G7" s="1413">
        <f>'3.5-VGU'!G26</f>
        <v>0</v>
      </c>
    </row>
    <row r="8" spans="1:7" ht="14.25">
      <c r="A8" s="1418"/>
      <c r="B8" s="1690" t="str">
        <f>+A28</f>
        <v>2.</v>
      </c>
      <c r="C8" s="1691" t="str">
        <f>+C28</f>
        <v>ZEMELJSKA DELA</v>
      </c>
      <c r="D8" s="1454"/>
      <c r="E8" s="1454"/>
      <c r="F8" s="1692"/>
      <c r="G8" s="1414">
        <f>'3.5-VGU'!G41</f>
        <v>0</v>
      </c>
    </row>
    <row r="9" spans="1:7" ht="14.25">
      <c r="A9" s="1418"/>
      <c r="B9" s="1690" t="str">
        <f>+A43</f>
        <v>3</v>
      </c>
      <c r="C9" s="1691" t="str">
        <f>+C43</f>
        <v>ZIDARSKA IN KAMNOSEŠKA DELA</v>
      </c>
      <c r="D9" s="1454"/>
      <c r="E9" s="1454"/>
      <c r="F9" s="1692"/>
      <c r="G9" s="1414">
        <f>'3.5-VGU'!G49</f>
        <v>0</v>
      </c>
    </row>
    <row r="10" spans="1:7" ht="15" thickBot="1">
      <c r="A10" s="1418"/>
      <c r="B10" s="1693" t="str">
        <f>+A51</f>
        <v>4.</v>
      </c>
      <c r="C10" s="1694" t="str">
        <f>+C51</f>
        <v>ZAKLJUČNA DELA</v>
      </c>
      <c r="D10" s="1455"/>
      <c r="E10" s="1455"/>
      <c r="F10" s="1695"/>
      <c r="G10" s="1415">
        <f>'3.5-VGU'!G55</f>
        <v>0</v>
      </c>
    </row>
    <row r="11" spans="1:7" ht="16.5" thickTop="1" thickBot="1">
      <c r="A11" s="1418"/>
      <c r="B11" s="1447"/>
      <c r="C11" s="1416" t="s">
        <v>718</v>
      </c>
      <c r="D11" s="1456"/>
      <c r="E11" s="1456"/>
      <c r="F11" s="1456"/>
      <c r="G11" s="1457">
        <f>SUM(G7:G10)</f>
        <v>0</v>
      </c>
    </row>
    <row r="12" spans="1:7" ht="14.25">
      <c r="A12" s="1418"/>
      <c r="B12" s="1419"/>
      <c r="C12" s="1411"/>
      <c r="D12" s="1452"/>
      <c r="E12" s="1452"/>
      <c r="F12" s="1452"/>
      <c r="G12" s="1452"/>
    </row>
    <row r="13" spans="1:7" ht="15" thickBot="1">
      <c r="A13" s="1418"/>
      <c r="B13" s="1419"/>
      <c r="C13" s="1411"/>
      <c r="D13" s="1452"/>
      <c r="E13" s="1452"/>
      <c r="F13" s="1452"/>
      <c r="G13" s="1452"/>
    </row>
    <row r="14" spans="1:7" ht="26.25" thickBot="1">
      <c r="A14" s="1903" t="s">
        <v>720</v>
      </c>
      <c r="B14" s="1904"/>
      <c r="C14" s="1417" t="s">
        <v>721</v>
      </c>
      <c r="D14" s="1458" t="s">
        <v>539</v>
      </c>
      <c r="E14" s="1458" t="s">
        <v>383</v>
      </c>
      <c r="F14" s="1458" t="s">
        <v>384</v>
      </c>
      <c r="G14" s="1459" t="s">
        <v>722</v>
      </c>
    </row>
    <row r="15" spans="1:7" ht="14.25">
      <c r="A15" s="1418"/>
      <c r="B15" s="1419"/>
      <c r="C15" s="1411"/>
      <c r="D15" s="1452"/>
      <c r="E15" s="1452"/>
      <c r="F15" s="1452"/>
      <c r="G15" s="1452"/>
    </row>
    <row r="16" spans="1:7" ht="15" thickBot="1">
      <c r="A16" s="1418"/>
      <c r="B16" s="1419"/>
      <c r="C16" s="1411"/>
      <c r="D16" s="1452"/>
      <c r="E16" s="1452"/>
      <c r="F16" s="1452"/>
      <c r="G16" s="1452"/>
    </row>
    <row r="17" spans="1:7" ht="13.5" thickBot="1">
      <c r="A17" s="1420" t="s">
        <v>436</v>
      </c>
      <c r="B17" s="1421"/>
      <c r="C17" s="1422" t="s">
        <v>4</v>
      </c>
      <c r="D17" s="1460"/>
      <c r="E17" s="1460"/>
      <c r="F17" s="1460"/>
      <c r="G17" s="1461"/>
    </row>
    <row r="18" spans="1:7" ht="25.5">
      <c r="A18" s="1423" t="s">
        <v>436</v>
      </c>
      <c r="B18" s="1448">
        <v>1</v>
      </c>
      <c r="C18" s="1271" t="s">
        <v>936</v>
      </c>
      <c r="D18" s="1394" t="s">
        <v>115</v>
      </c>
      <c r="E18" s="1462">
        <v>192</v>
      </c>
      <c r="F18" s="1277"/>
      <c r="G18" s="1424">
        <f>ROUND(E18*F18,2)</f>
        <v>0</v>
      </c>
    </row>
    <row r="19" spans="1:7" ht="14.25">
      <c r="A19" s="1425" t="s">
        <v>436</v>
      </c>
      <c r="B19" s="1449">
        <v>2</v>
      </c>
      <c r="C19" s="1271" t="s">
        <v>937</v>
      </c>
      <c r="D19" s="1359" t="s">
        <v>58</v>
      </c>
      <c r="E19" s="1462">
        <v>10</v>
      </c>
      <c r="F19" s="1277"/>
      <c r="G19" s="1426">
        <f t="shared" ref="G19:G24" si="0">ROUND(E19*F19,2)</f>
        <v>0</v>
      </c>
    </row>
    <row r="20" spans="1:7" ht="63.75">
      <c r="A20" s="1425" t="s">
        <v>436</v>
      </c>
      <c r="B20" s="1449">
        <v>3</v>
      </c>
      <c r="C20" s="1271" t="s">
        <v>726</v>
      </c>
      <c r="D20" s="1359" t="s">
        <v>669</v>
      </c>
      <c r="E20" s="1204">
        <v>1</v>
      </c>
      <c r="F20" s="1277"/>
      <c r="G20" s="1426">
        <f t="shared" si="0"/>
        <v>0</v>
      </c>
    </row>
    <row r="21" spans="1:7" ht="51">
      <c r="A21" s="1425" t="s">
        <v>436</v>
      </c>
      <c r="B21" s="1449">
        <v>4</v>
      </c>
      <c r="C21" s="1271" t="s">
        <v>728</v>
      </c>
      <c r="D21" s="1359" t="s">
        <v>669</v>
      </c>
      <c r="E21" s="1204">
        <v>1</v>
      </c>
      <c r="F21" s="1277"/>
      <c r="G21" s="1426">
        <f t="shared" si="0"/>
        <v>0</v>
      </c>
    </row>
    <row r="22" spans="1:7" ht="25.5">
      <c r="A22" s="1425" t="s">
        <v>436</v>
      </c>
      <c r="B22" s="1449">
        <v>5</v>
      </c>
      <c r="C22" s="1271" t="s">
        <v>938</v>
      </c>
      <c r="D22" s="1359" t="s">
        <v>735</v>
      </c>
      <c r="E22" s="1204">
        <v>10</v>
      </c>
      <c r="F22" s="1277"/>
      <c r="G22" s="1426">
        <f t="shared" si="0"/>
        <v>0</v>
      </c>
    </row>
    <row r="23" spans="1:7" ht="25.5">
      <c r="A23" s="1425" t="s">
        <v>436</v>
      </c>
      <c r="B23" s="1449">
        <v>6</v>
      </c>
      <c r="C23" s="1271" t="s">
        <v>939</v>
      </c>
      <c r="D23" s="1359" t="s">
        <v>58</v>
      </c>
      <c r="E23" s="1204">
        <v>16</v>
      </c>
      <c r="F23" s="1277"/>
      <c r="G23" s="1426">
        <f t="shared" si="0"/>
        <v>0</v>
      </c>
    </row>
    <row r="24" spans="1:7" ht="18" customHeight="1">
      <c r="A24" s="1425" t="s">
        <v>436</v>
      </c>
      <c r="B24" s="1449">
        <v>7</v>
      </c>
      <c r="C24" s="1271" t="s">
        <v>940</v>
      </c>
      <c r="D24" s="1359" t="s">
        <v>58</v>
      </c>
      <c r="E24" s="1204">
        <v>16</v>
      </c>
      <c r="F24" s="1277"/>
      <c r="G24" s="1426">
        <f t="shared" si="0"/>
        <v>0</v>
      </c>
    </row>
    <row r="25" spans="1:7" ht="13.5" thickBot="1">
      <c r="A25" s="1427"/>
      <c r="B25" s="1450"/>
      <c r="C25" s="1428"/>
      <c r="D25" s="1397"/>
      <c r="E25" s="1397"/>
      <c r="F25" s="1397"/>
      <c r="G25" s="1397"/>
    </row>
    <row r="26" spans="1:7" ht="15.75" thickBot="1">
      <c r="A26" s="1429"/>
      <c r="B26" s="1430"/>
      <c r="C26" s="1431" t="s">
        <v>732</v>
      </c>
      <c r="D26" s="1460"/>
      <c r="E26" s="1464"/>
      <c r="F26" s="1465"/>
      <c r="G26" s="1466">
        <f>SUM(G18:G24)</f>
        <v>0</v>
      </c>
    </row>
    <row r="27" spans="1:7" ht="13.5" thickBot="1">
      <c r="A27" s="1432"/>
      <c r="B27" s="1433"/>
      <c r="C27" s="1434"/>
      <c r="D27" s="1296"/>
      <c r="E27" s="1467"/>
      <c r="F27" s="1296"/>
      <c r="G27" s="1296"/>
    </row>
    <row r="28" spans="1:7" ht="13.5" thickBot="1">
      <c r="A28" s="1420" t="s">
        <v>438</v>
      </c>
      <c r="B28" s="1435"/>
      <c r="C28" s="1422" t="s">
        <v>12</v>
      </c>
      <c r="D28" s="1460"/>
      <c r="E28" s="1460"/>
      <c r="F28" s="1460"/>
      <c r="G28" s="1461"/>
    </row>
    <row r="29" spans="1:7" ht="38.25">
      <c r="A29" s="1425" t="s">
        <v>438</v>
      </c>
      <c r="B29" s="1449">
        <v>1</v>
      </c>
      <c r="C29" s="1409" t="s">
        <v>941</v>
      </c>
      <c r="D29" s="1359" t="s">
        <v>737</v>
      </c>
      <c r="E29" s="1204">
        <v>50</v>
      </c>
      <c r="F29" s="1277"/>
      <c r="G29" s="1424">
        <f t="shared" ref="G29:G39" si="1">ROUND(E29*F29,2)</f>
        <v>0</v>
      </c>
    </row>
    <row r="30" spans="1:7" ht="25.5">
      <c r="A30" s="1425" t="s">
        <v>438</v>
      </c>
      <c r="B30" s="1449">
        <v>2</v>
      </c>
      <c r="C30" s="1409" t="s">
        <v>955</v>
      </c>
      <c r="D30" s="1359" t="s">
        <v>735</v>
      </c>
      <c r="E30" s="1204">
        <v>1775</v>
      </c>
      <c r="F30" s="1277"/>
      <c r="G30" s="1426">
        <f t="shared" si="1"/>
        <v>0</v>
      </c>
    </row>
    <row r="31" spans="1:7" ht="51">
      <c r="A31" s="1425" t="s">
        <v>438</v>
      </c>
      <c r="B31" s="1449">
        <v>3</v>
      </c>
      <c r="C31" s="1271" t="s">
        <v>943</v>
      </c>
      <c r="D31" s="1359" t="s">
        <v>737</v>
      </c>
      <c r="E31" s="1204">
        <v>160</v>
      </c>
      <c r="F31" s="1277"/>
      <c r="G31" s="1426">
        <f t="shared" si="1"/>
        <v>0</v>
      </c>
    </row>
    <row r="32" spans="1:7" ht="51">
      <c r="A32" s="1425" t="s">
        <v>438</v>
      </c>
      <c r="B32" s="1449">
        <v>4</v>
      </c>
      <c r="C32" s="1271" t="s">
        <v>944</v>
      </c>
      <c r="D32" s="1359" t="s">
        <v>737</v>
      </c>
      <c r="E32" s="1204">
        <v>160</v>
      </c>
      <c r="F32" s="1277"/>
      <c r="G32" s="1426">
        <f t="shared" si="1"/>
        <v>0</v>
      </c>
    </row>
    <row r="33" spans="1:7" ht="63.75">
      <c r="A33" s="1425" t="s">
        <v>438</v>
      </c>
      <c r="B33" s="1449">
        <v>5</v>
      </c>
      <c r="C33" s="1271" t="s">
        <v>945</v>
      </c>
      <c r="D33" s="1359" t="s">
        <v>737</v>
      </c>
      <c r="E33" s="1204">
        <v>59</v>
      </c>
      <c r="F33" s="1277"/>
      <c r="G33" s="1426">
        <f t="shared" si="1"/>
        <v>0</v>
      </c>
    </row>
    <row r="34" spans="1:7" ht="63.75">
      <c r="A34" s="1425" t="s">
        <v>438</v>
      </c>
      <c r="B34" s="1449">
        <v>6</v>
      </c>
      <c r="C34" s="1271" t="s">
        <v>946</v>
      </c>
      <c r="D34" s="1359" t="s">
        <v>737</v>
      </c>
      <c r="E34" s="1204">
        <v>59</v>
      </c>
      <c r="F34" s="1277"/>
      <c r="G34" s="1426">
        <f t="shared" si="1"/>
        <v>0</v>
      </c>
    </row>
    <row r="35" spans="1:7" ht="14.25">
      <c r="A35" s="1425" t="s">
        <v>438</v>
      </c>
      <c r="B35" s="1449">
        <v>7</v>
      </c>
      <c r="C35" s="1271" t="s">
        <v>947</v>
      </c>
      <c r="D35" s="1359" t="s">
        <v>735</v>
      </c>
      <c r="E35" s="1204">
        <v>1775</v>
      </c>
      <c r="F35" s="1277"/>
      <c r="G35" s="1426">
        <f t="shared" si="1"/>
        <v>0</v>
      </c>
    </row>
    <row r="36" spans="1:7" ht="38.25">
      <c r="A36" s="1425" t="s">
        <v>438</v>
      </c>
      <c r="B36" s="1449">
        <v>8</v>
      </c>
      <c r="C36" s="1271" t="s">
        <v>956</v>
      </c>
      <c r="D36" s="1359" t="s">
        <v>737</v>
      </c>
      <c r="E36" s="1204">
        <v>62</v>
      </c>
      <c r="F36" s="1277"/>
      <c r="G36" s="1426">
        <f t="shared" si="1"/>
        <v>0</v>
      </c>
    </row>
    <row r="37" spans="1:7" ht="51">
      <c r="A37" s="1425" t="s">
        <v>438</v>
      </c>
      <c r="B37" s="1449">
        <v>9</v>
      </c>
      <c r="C37" s="1271" t="s">
        <v>948</v>
      </c>
      <c r="D37" s="1359" t="s">
        <v>735</v>
      </c>
      <c r="E37" s="1204">
        <v>1489.66</v>
      </c>
      <c r="F37" s="1277"/>
      <c r="G37" s="1426">
        <f t="shared" si="1"/>
        <v>0</v>
      </c>
    </row>
    <row r="38" spans="1:7" ht="25.5">
      <c r="A38" s="1425" t="s">
        <v>438</v>
      </c>
      <c r="B38" s="1449">
        <v>10</v>
      </c>
      <c r="C38" s="1271" t="s">
        <v>753</v>
      </c>
      <c r="D38" s="1359" t="s">
        <v>669</v>
      </c>
      <c r="E38" s="1204">
        <v>1</v>
      </c>
      <c r="F38" s="1277"/>
      <c r="G38" s="1426">
        <f t="shared" si="1"/>
        <v>0</v>
      </c>
    </row>
    <row r="39" spans="1:7" ht="25.5">
      <c r="A39" s="1425" t="s">
        <v>438</v>
      </c>
      <c r="B39" s="1449">
        <v>11</v>
      </c>
      <c r="C39" s="1271" t="s">
        <v>406</v>
      </c>
      <c r="D39" s="1359" t="s">
        <v>737</v>
      </c>
      <c r="E39" s="1204">
        <v>596.30099999999993</v>
      </c>
      <c r="F39" s="1277"/>
      <c r="G39" s="1426">
        <f t="shared" si="1"/>
        <v>0</v>
      </c>
    </row>
    <row r="40" spans="1:7" ht="13.5" thickBot="1">
      <c r="A40" s="1436"/>
      <c r="B40" s="1433"/>
      <c r="C40" s="1437"/>
      <c r="D40" s="1468"/>
      <c r="E40" s="1467"/>
      <c r="F40" s="1296"/>
      <c r="G40" s="1397"/>
    </row>
    <row r="41" spans="1:7" ht="15.75" thickBot="1">
      <c r="A41" s="1429"/>
      <c r="B41" s="1430"/>
      <c r="C41" s="1431" t="s">
        <v>755</v>
      </c>
      <c r="D41" s="1460"/>
      <c r="E41" s="1460"/>
      <c r="F41" s="1469"/>
      <c r="G41" s="1466">
        <f>SUM(G29:G39)</f>
        <v>0</v>
      </c>
    </row>
    <row r="42" spans="1:7" ht="13.5" thickBot="1">
      <c r="A42" s="1438"/>
      <c r="B42" s="1433"/>
      <c r="C42" s="1434"/>
      <c r="D42" s="1296"/>
      <c r="E42" s="1296"/>
      <c r="F42" s="1296"/>
      <c r="G42" s="1296"/>
    </row>
    <row r="43" spans="1:7" ht="13.5" thickBot="1">
      <c r="A43" s="1439" t="s">
        <v>14</v>
      </c>
      <c r="B43" s="1435"/>
      <c r="C43" s="1422" t="s">
        <v>762</v>
      </c>
      <c r="D43" s="1460"/>
      <c r="E43" s="1460"/>
      <c r="F43" s="1460"/>
      <c r="G43" s="1461"/>
    </row>
    <row r="44" spans="1:7">
      <c r="A44" s="1440"/>
      <c r="B44" s="1443"/>
      <c r="C44" s="1428"/>
      <c r="D44" s="1397"/>
      <c r="E44" s="1397"/>
      <c r="F44" s="1397"/>
      <c r="G44" s="1397"/>
    </row>
    <row r="45" spans="1:7" ht="63.75">
      <c r="A45" s="1441" t="s">
        <v>14</v>
      </c>
      <c r="B45" s="1449">
        <v>1</v>
      </c>
      <c r="C45" s="1409" t="s">
        <v>949</v>
      </c>
      <c r="D45" s="1359" t="s">
        <v>950</v>
      </c>
      <c r="E45" s="1204">
        <v>39</v>
      </c>
      <c r="F45" s="1277"/>
      <c r="G45" s="1426">
        <f>ROUND(E45*F45,2)</f>
        <v>0</v>
      </c>
    </row>
    <row r="46" spans="1:7" ht="63.75">
      <c r="A46" s="1441" t="s">
        <v>14</v>
      </c>
      <c r="B46" s="1449">
        <v>2</v>
      </c>
      <c r="C46" s="1409" t="s">
        <v>951</v>
      </c>
      <c r="D46" s="1359" t="s">
        <v>950</v>
      </c>
      <c r="E46" s="1204">
        <v>5.3999999999999995</v>
      </c>
      <c r="F46" s="1277"/>
      <c r="G46" s="1426">
        <f>ROUND(E46*F46,2)</f>
        <v>0</v>
      </c>
    </row>
    <row r="47" spans="1:7" ht="51">
      <c r="A47" s="1441" t="s">
        <v>14</v>
      </c>
      <c r="B47" s="1449">
        <v>3</v>
      </c>
      <c r="C47" s="1409" t="s">
        <v>952</v>
      </c>
      <c r="D47" s="1359" t="s">
        <v>950</v>
      </c>
      <c r="E47" s="1204">
        <v>272</v>
      </c>
      <c r="F47" s="1277"/>
      <c r="G47" s="1426">
        <f>ROUND(E47*F47,2)</f>
        <v>0</v>
      </c>
    </row>
    <row r="48" spans="1:7" ht="13.5" thickBot="1">
      <c r="A48" s="1442"/>
      <c r="B48" s="1443"/>
      <c r="C48" s="1428"/>
      <c r="D48" s="1397"/>
      <c r="E48" s="1397"/>
      <c r="F48" s="1397"/>
      <c r="G48" s="1397"/>
    </row>
    <row r="49" spans="1:7" ht="15.75" thickBot="1">
      <c r="A49" s="1429"/>
      <c r="B49" s="1430"/>
      <c r="C49" s="1422" t="s">
        <v>764</v>
      </c>
      <c r="D49" s="1460"/>
      <c r="E49" s="1469"/>
      <c r="F49" s="1469"/>
      <c r="G49" s="1466">
        <f>SUM(G45:G47)</f>
        <v>0</v>
      </c>
    </row>
    <row r="50" spans="1:7" ht="13.5" thickBot="1">
      <c r="A50" s="1438"/>
      <c r="B50" s="1433"/>
      <c r="C50" s="1437"/>
      <c r="D50" s="1296"/>
      <c r="E50" s="1397"/>
      <c r="F50" s="1397"/>
      <c r="G50" s="1397"/>
    </row>
    <row r="51" spans="1:7" ht="13.5" thickBot="1">
      <c r="A51" s="1420" t="s">
        <v>442</v>
      </c>
      <c r="B51" s="1444"/>
      <c r="C51" s="1445" t="s">
        <v>783</v>
      </c>
      <c r="D51" s="1460"/>
      <c r="E51" s="1460"/>
      <c r="F51" s="1460"/>
      <c r="G51" s="1461"/>
    </row>
    <row r="52" spans="1:7" ht="38.25">
      <c r="A52" s="1425" t="s">
        <v>442</v>
      </c>
      <c r="B52" s="1449">
        <v>1</v>
      </c>
      <c r="C52" s="1271" t="s">
        <v>953</v>
      </c>
      <c r="D52" s="1359" t="s">
        <v>58</v>
      </c>
      <c r="E52" s="1204">
        <v>16</v>
      </c>
      <c r="F52" s="1277"/>
      <c r="G52" s="1424">
        <f>ROUND(E52*F52,2)</f>
        <v>0</v>
      </c>
    </row>
    <row r="53" spans="1:7" ht="25.5">
      <c r="A53" s="1425" t="s">
        <v>442</v>
      </c>
      <c r="B53" s="1449">
        <v>2</v>
      </c>
      <c r="C53" s="1271" t="s">
        <v>784</v>
      </c>
      <c r="D53" s="1470" t="s">
        <v>115</v>
      </c>
      <c r="E53" s="1204">
        <v>192</v>
      </c>
      <c r="F53" s="1277"/>
      <c r="G53" s="1426">
        <f>ROUND(E53*F53,2)</f>
        <v>0</v>
      </c>
    </row>
    <row r="54" spans="1:7" ht="13.5" thickBot="1">
      <c r="A54" s="1442"/>
      <c r="B54" s="1443"/>
      <c r="C54" s="1428"/>
      <c r="D54" s="1397"/>
      <c r="E54" s="1296"/>
      <c r="F54" s="1296"/>
      <c r="G54" s="1296"/>
    </row>
    <row r="55" spans="1:7" ht="15.75" thickBot="1">
      <c r="A55" s="1429"/>
      <c r="B55" s="1430"/>
      <c r="C55" s="1446" t="s">
        <v>785</v>
      </c>
      <c r="D55" s="1460"/>
      <c r="E55" s="1461"/>
      <c r="F55" s="1461"/>
      <c r="G55" s="1471">
        <f>SUM(G52:G53)</f>
        <v>0</v>
      </c>
    </row>
    <row r="56" spans="1:7">
      <c r="E56" s="1696">
        <f>SUM(E18:E54)</f>
        <v>6957.360999999999</v>
      </c>
    </row>
  </sheetData>
  <mergeCells count="3">
    <mergeCell ref="B1:G1"/>
    <mergeCell ref="B2:F3"/>
    <mergeCell ref="A14:B14"/>
  </mergeCells>
  <conditionalFormatting sqref="C18:C24 C29:C39 C52:C54">
    <cfRule type="expression" dxfId="109" priority="3" stopIfTrue="1">
      <formula>#REF!=1</formula>
    </cfRule>
  </conditionalFormatting>
  <conditionalFormatting sqref="G49 G41 G26 F51:G51 G11 F54:G55">
    <cfRule type="expression" dxfId="108" priority="4" stopIfTrue="1">
      <formula>#REF!=1</formula>
    </cfRule>
  </conditionalFormatting>
  <conditionalFormatting sqref="E18:E24 E29:E39 E45:E47 E52:E53">
    <cfRule type="cellIs" dxfId="107" priority="5" stopIfTrue="1" operator="equal">
      <formula>0</formula>
    </cfRule>
  </conditionalFormatting>
  <conditionalFormatting sqref="E54:E55">
    <cfRule type="expression" dxfId="106" priority="2" stopIfTrue="1">
      <formula>#REF!=1</formula>
    </cfRule>
  </conditionalFormatting>
  <conditionalFormatting sqref="E51">
    <cfRule type="expression" dxfId="105" priority="1" stopIfTrue="1">
      <formula>#REF!=1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view="pageBreakPreview" zoomScaleNormal="100" zoomScaleSheetLayoutView="100" workbookViewId="0"/>
  </sheetViews>
  <sheetFormatPr defaultRowHeight="12.75"/>
  <cols>
    <col min="1" max="1" width="6" style="102" customWidth="1"/>
    <col min="2" max="2" width="4.140625" style="102" customWidth="1"/>
    <col min="3" max="3" width="37.140625" style="102" customWidth="1"/>
    <col min="4" max="4" width="9.140625" style="296"/>
    <col min="5" max="5" width="9.85546875" style="296" customWidth="1"/>
    <col min="6" max="6" width="11.28515625" style="296" customWidth="1"/>
    <col min="7" max="7" width="15.5703125" style="296" customWidth="1"/>
  </cols>
  <sheetData>
    <row r="1" spans="1:7" ht="18">
      <c r="A1" s="540"/>
      <c r="B1" s="1905" t="s">
        <v>1030</v>
      </c>
      <c r="C1" s="1905"/>
      <c r="D1" s="1905"/>
      <c r="E1" s="1905"/>
      <c r="F1" s="1905"/>
      <c r="G1" s="1228"/>
    </row>
    <row r="2" spans="1:7" ht="15.75">
      <c r="A2" s="540"/>
      <c r="B2" s="1883" t="s">
        <v>859</v>
      </c>
      <c r="C2" s="1884"/>
      <c r="D2" s="1884"/>
      <c r="E2" s="1884"/>
      <c r="F2" s="1884"/>
      <c r="G2" s="1884"/>
    </row>
    <row r="3" spans="1:7" ht="18">
      <c r="A3" s="540"/>
      <c r="B3" s="1907" t="s">
        <v>994</v>
      </c>
      <c r="C3" s="1907"/>
      <c r="D3" s="896"/>
      <c r="E3" s="896"/>
      <c r="F3" s="896"/>
      <c r="G3" s="896"/>
    </row>
    <row r="4" spans="1:7" ht="15" thickBot="1">
      <c r="A4" s="540"/>
      <c r="B4" s="559"/>
      <c r="C4" s="559"/>
      <c r="D4" s="1092"/>
      <c r="E4" s="1092"/>
      <c r="F4" s="1092"/>
      <c r="G4" s="1092"/>
    </row>
    <row r="5" spans="1:7" ht="15" thickBot="1">
      <c r="A5" s="540"/>
      <c r="B5" s="873" t="s">
        <v>436</v>
      </c>
      <c r="C5" s="874" t="s">
        <v>732</v>
      </c>
      <c r="D5" s="876"/>
      <c r="E5" s="876"/>
      <c r="F5" s="877"/>
      <c r="G5" s="878">
        <f>'3.6-vodovod'!G28</f>
        <v>0</v>
      </c>
    </row>
    <row r="6" spans="1:7" ht="15" thickBot="1">
      <c r="A6" s="540"/>
      <c r="B6" s="873" t="s">
        <v>438</v>
      </c>
      <c r="C6" s="874" t="s">
        <v>860</v>
      </c>
      <c r="D6" s="876"/>
      <c r="E6" s="876"/>
      <c r="F6" s="877"/>
      <c r="G6" s="878">
        <f>'3.6-vodovod'!G52</f>
        <v>0</v>
      </c>
    </row>
    <row r="7" spans="1:7" ht="15" thickBot="1">
      <c r="A7" s="540"/>
      <c r="B7" s="873" t="s">
        <v>440</v>
      </c>
      <c r="C7" s="874" t="s">
        <v>861</v>
      </c>
      <c r="D7" s="876"/>
      <c r="E7" s="876"/>
      <c r="F7" s="877"/>
      <c r="G7" s="878">
        <f>'3.6-vodovod'!G60</f>
        <v>0</v>
      </c>
    </row>
    <row r="8" spans="1:7" ht="15" thickBot="1">
      <c r="A8" s="540"/>
      <c r="B8" s="873" t="s">
        <v>442</v>
      </c>
      <c r="C8" s="874" t="s">
        <v>862</v>
      </c>
      <c r="D8" s="876"/>
      <c r="E8" s="876"/>
      <c r="F8" s="877"/>
      <c r="G8" s="878">
        <f>'3.6-vodovod'!G99</f>
        <v>0</v>
      </c>
    </row>
    <row r="9" spans="1:7" ht="15" thickBot="1">
      <c r="A9" s="540"/>
      <c r="B9" s="873" t="s">
        <v>444</v>
      </c>
      <c r="C9" s="874" t="s">
        <v>863</v>
      </c>
      <c r="D9" s="876"/>
      <c r="E9" s="876"/>
      <c r="F9" s="877"/>
      <c r="G9" s="879">
        <f>'3.6-vodovod'!G105</f>
        <v>0</v>
      </c>
    </row>
    <row r="10" spans="1:7" ht="15" thickBot="1">
      <c r="A10" s="540"/>
      <c r="B10" s="572"/>
      <c r="C10" s="572"/>
      <c r="D10" s="881"/>
      <c r="E10" s="881"/>
      <c r="F10" s="678"/>
      <c r="G10" s="679"/>
    </row>
    <row r="11" spans="1:7" ht="15" thickBot="1">
      <c r="A11" s="540"/>
      <c r="B11" s="680" t="s">
        <v>223</v>
      </c>
      <c r="C11" s="557" t="s">
        <v>22</v>
      </c>
      <c r="D11" s="882"/>
      <c r="E11" s="882"/>
      <c r="F11" s="681"/>
      <c r="G11" s="675">
        <f>SUM(G5:G9)</f>
        <v>0</v>
      </c>
    </row>
    <row r="12" spans="1:7" ht="14.25">
      <c r="A12" s="540"/>
      <c r="B12" s="1472"/>
      <c r="C12" s="534"/>
      <c r="D12" s="1252"/>
      <c r="E12" s="1252"/>
      <c r="F12" s="1252"/>
      <c r="G12" s="1252"/>
    </row>
    <row r="13" spans="1:7">
      <c r="A13" s="565"/>
      <c r="B13" s="890"/>
      <c r="C13" s="1231"/>
      <c r="D13" s="1092"/>
      <c r="E13" s="1092"/>
      <c r="F13" s="1092"/>
      <c r="G13" s="1092"/>
    </row>
    <row r="14" spans="1:7" ht="13.5" thickBot="1">
      <c r="A14" s="1230"/>
      <c r="B14" s="884"/>
      <c r="C14" s="1231"/>
      <c r="D14" s="1092"/>
      <c r="E14" s="1092"/>
      <c r="F14" s="1092"/>
      <c r="G14" s="1092"/>
    </row>
    <row r="15" spans="1:7" ht="26.25" thickBot="1">
      <c r="A15" s="1906" t="s">
        <v>720</v>
      </c>
      <c r="B15" s="1906"/>
      <c r="C15" s="1484" t="s">
        <v>721</v>
      </c>
      <c r="D15" s="1485" t="s">
        <v>539</v>
      </c>
      <c r="E15" s="1485" t="s">
        <v>383</v>
      </c>
      <c r="F15" s="1485" t="s">
        <v>384</v>
      </c>
      <c r="G15" s="1486" t="s">
        <v>722</v>
      </c>
    </row>
    <row r="16" spans="1:7" ht="13.5" thickBot="1">
      <c r="A16" s="1473"/>
      <c r="B16" s="1474"/>
      <c r="C16" s="1232"/>
      <c r="D16" s="1233"/>
      <c r="E16" s="1233"/>
      <c r="F16" s="1233"/>
      <c r="G16" s="1234"/>
    </row>
    <row r="17" spans="1:7" ht="13.5" thickBot="1">
      <c r="A17" s="542" t="s">
        <v>436</v>
      </c>
      <c r="B17" s="688"/>
      <c r="C17" s="689" t="s">
        <v>4</v>
      </c>
      <c r="D17" s="1236"/>
      <c r="E17" s="1235" t="s">
        <v>223</v>
      </c>
      <c r="F17" s="1236"/>
      <c r="G17" s="1237"/>
    </row>
    <row r="18" spans="1:7">
      <c r="A18" s="565"/>
      <c r="B18" s="886"/>
      <c r="C18" s="1231"/>
      <c r="D18" s="1092"/>
      <c r="F18" s="1092"/>
      <c r="G18" s="881"/>
    </row>
    <row r="19" spans="1:7">
      <c r="A19" s="894" t="s">
        <v>436</v>
      </c>
      <c r="B19" s="887">
        <v>1</v>
      </c>
      <c r="C19" s="1238" t="s">
        <v>864</v>
      </c>
      <c r="D19" s="1239" t="s">
        <v>115</v>
      </c>
      <c r="E19" s="548">
        <v>883</v>
      </c>
      <c r="F19" s="1277"/>
      <c r="G19" s="773">
        <f t="shared" ref="G19:G26" si="0">ROUND(E19*F19,2)</f>
        <v>0</v>
      </c>
    </row>
    <row r="20" spans="1:7">
      <c r="A20" s="894" t="s">
        <v>436</v>
      </c>
      <c r="B20" s="887">
        <v>2</v>
      </c>
      <c r="C20" s="567" t="s">
        <v>865</v>
      </c>
      <c r="D20" s="1239" t="s">
        <v>58</v>
      </c>
      <c r="E20" s="548">
        <v>2</v>
      </c>
      <c r="F20" s="1277"/>
      <c r="G20" s="773">
        <f t="shared" si="0"/>
        <v>0</v>
      </c>
    </row>
    <row r="21" spans="1:7" ht="25.5">
      <c r="A21" s="894" t="s">
        <v>436</v>
      </c>
      <c r="B21" s="887">
        <v>3</v>
      </c>
      <c r="C21" s="567" t="s">
        <v>866</v>
      </c>
      <c r="D21" s="1239" t="s">
        <v>58</v>
      </c>
      <c r="E21" s="548">
        <v>18</v>
      </c>
      <c r="F21" s="1277"/>
      <c r="G21" s="773">
        <f t="shared" si="0"/>
        <v>0</v>
      </c>
    </row>
    <row r="22" spans="1:7" ht="25.5">
      <c r="A22" s="894" t="s">
        <v>436</v>
      </c>
      <c r="B22" s="887">
        <v>4</v>
      </c>
      <c r="C22" s="567" t="s">
        <v>867</v>
      </c>
      <c r="D22" s="1239" t="s">
        <v>58</v>
      </c>
      <c r="E22" s="548">
        <v>45</v>
      </c>
      <c r="F22" s="1277"/>
      <c r="G22" s="773">
        <f t="shared" si="0"/>
        <v>0</v>
      </c>
    </row>
    <row r="23" spans="1:7" ht="63.75">
      <c r="A23" s="894" t="s">
        <v>436</v>
      </c>
      <c r="B23" s="887">
        <v>5</v>
      </c>
      <c r="C23" s="1240" t="s">
        <v>726</v>
      </c>
      <c r="D23" s="1239" t="s">
        <v>58</v>
      </c>
      <c r="E23" s="548">
        <v>1</v>
      </c>
      <c r="F23" s="1277"/>
      <c r="G23" s="773">
        <f t="shared" si="0"/>
        <v>0</v>
      </c>
    </row>
    <row r="24" spans="1:7" ht="51">
      <c r="A24" s="894" t="s">
        <v>436</v>
      </c>
      <c r="B24" s="887">
        <v>6</v>
      </c>
      <c r="C24" s="1240" t="s">
        <v>728</v>
      </c>
      <c r="D24" s="1239" t="s">
        <v>58</v>
      </c>
      <c r="E24" s="548">
        <v>1</v>
      </c>
      <c r="F24" s="1277"/>
      <c r="G24" s="773">
        <f t="shared" si="0"/>
        <v>0</v>
      </c>
    </row>
    <row r="25" spans="1:7" ht="25.5">
      <c r="A25" s="894" t="s">
        <v>436</v>
      </c>
      <c r="B25" s="887">
        <v>7</v>
      </c>
      <c r="C25" s="567" t="s">
        <v>868</v>
      </c>
      <c r="D25" s="1239" t="s">
        <v>669</v>
      </c>
      <c r="E25" s="548">
        <v>1</v>
      </c>
      <c r="F25" s="1277"/>
      <c r="G25" s="773">
        <f t="shared" si="0"/>
        <v>0</v>
      </c>
    </row>
    <row r="26" spans="1:7" ht="51">
      <c r="A26" s="894" t="s">
        <v>436</v>
      </c>
      <c r="B26" s="887">
        <v>8</v>
      </c>
      <c r="C26" s="567" t="s">
        <v>869</v>
      </c>
      <c r="D26" s="1239" t="s">
        <v>629</v>
      </c>
      <c r="E26" s="548">
        <v>25</v>
      </c>
      <c r="F26" s="1277"/>
      <c r="G26" s="773">
        <f t="shared" si="0"/>
        <v>0</v>
      </c>
    </row>
    <row r="27" spans="1:7" ht="13.5" thickBot="1">
      <c r="A27" s="1241"/>
      <c r="B27" s="888"/>
      <c r="C27" s="553"/>
      <c r="D27" s="881"/>
      <c r="E27" s="881"/>
      <c r="F27" s="881"/>
      <c r="G27" s="881"/>
    </row>
    <row r="28" spans="1:7" ht="13.5" thickBot="1">
      <c r="A28" s="1242"/>
      <c r="B28" s="889"/>
      <c r="C28" s="700" t="s">
        <v>732</v>
      </c>
      <c r="D28" s="1269"/>
      <c r="E28" s="883"/>
      <c r="F28" s="883"/>
      <c r="G28" s="1275">
        <f>SUM(G19:G26)</f>
        <v>0</v>
      </c>
    </row>
    <row r="29" spans="1:7" ht="13.5" thickBot="1">
      <c r="A29" s="571"/>
      <c r="B29" s="884"/>
      <c r="C29" s="705"/>
      <c r="D29" s="881"/>
      <c r="E29" s="767"/>
      <c r="F29" s="1092"/>
      <c r="G29" s="883"/>
    </row>
    <row r="30" spans="1:7" ht="13.5" thickBot="1">
      <c r="A30" s="707" t="s">
        <v>438</v>
      </c>
      <c r="B30" s="708"/>
      <c r="C30" s="709" t="s">
        <v>12</v>
      </c>
      <c r="D30" s="883"/>
      <c r="E30" s="876"/>
      <c r="F30" s="883"/>
      <c r="G30" s="883"/>
    </row>
    <row r="31" spans="1:7">
      <c r="A31" s="561"/>
      <c r="B31" s="712"/>
      <c r="C31" s="713" t="s">
        <v>871</v>
      </c>
      <c r="D31" s="881"/>
      <c r="E31" s="397"/>
      <c r="F31" s="881"/>
      <c r="G31" s="1092"/>
    </row>
    <row r="32" spans="1:7" ht="89.25">
      <c r="A32" s="1483"/>
      <c r="B32" s="1297"/>
      <c r="C32" s="1298" t="s">
        <v>872</v>
      </c>
      <c r="D32" s="1267"/>
      <c r="E32" s="395"/>
      <c r="F32" s="1267"/>
      <c r="G32" s="1267"/>
    </row>
    <row r="33" spans="1:7">
      <c r="A33" s="565"/>
      <c r="B33" s="890"/>
      <c r="C33" s="473"/>
      <c r="D33" s="1092"/>
      <c r="E33" s="475"/>
      <c r="F33" s="1244"/>
      <c r="G33" s="1245"/>
    </row>
    <row r="34" spans="1:7" ht="25.5">
      <c r="A34" s="894" t="s">
        <v>438</v>
      </c>
      <c r="B34" s="887">
        <v>1</v>
      </c>
      <c r="C34" s="567" t="s">
        <v>873</v>
      </c>
      <c r="D34" s="1239" t="s">
        <v>735</v>
      </c>
      <c r="E34" s="548">
        <v>38</v>
      </c>
      <c r="F34" s="1277"/>
      <c r="G34" s="773">
        <f t="shared" ref="G34:G50" si="1">ROUND(E34*F34,2)</f>
        <v>0</v>
      </c>
    </row>
    <row r="35" spans="1:7" ht="63.75">
      <c r="A35" s="894" t="s">
        <v>438</v>
      </c>
      <c r="B35" s="887">
        <v>2</v>
      </c>
      <c r="C35" s="1240" t="s">
        <v>874</v>
      </c>
      <c r="D35" s="1239" t="s">
        <v>737</v>
      </c>
      <c r="E35" s="548">
        <v>49.53</v>
      </c>
      <c r="F35" s="1277"/>
      <c r="G35" s="773">
        <f t="shared" si="1"/>
        <v>0</v>
      </c>
    </row>
    <row r="36" spans="1:7" ht="51">
      <c r="A36" s="894" t="s">
        <v>438</v>
      </c>
      <c r="B36" s="887">
        <v>3</v>
      </c>
      <c r="C36" s="1240" t="s">
        <v>875</v>
      </c>
      <c r="D36" s="1239" t="s">
        <v>737</v>
      </c>
      <c r="E36" s="548">
        <v>49.53</v>
      </c>
      <c r="F36" s="1277"/>
      <c r="G36" s="773">
        <f t="shared" si="1"/>
        <v>0</v>
      </c>
    </row>
    <row r="37" spans="1:7" ht="63.75">
      <c r="A37" s="894" t="s">
        <v>438</v>
      </c>
      <c r="B37" s="887">
        <v>4</v>
      </c>
      <c r="C37" s="1240" t="s">
        <v>876</v>
      </c>
      <c r="D37" s="1239" t="s">
        <v>737</v>
      </c>
      <c r="E37" s="548">
        <v>20</v>
      </c>
      <c r="F37" s="1277"/>
      <c r="G37" s="773">
        <f t="shared" si="1"/>
        <v>0</v>
      </c>
    </row>
    <row r="38" spans="1:7" ht="51">
      <c r="A38" s="894" t="s">
        <v>438</v>
      </c>
      <c r="B38" s="887">
        <v>5</v>
      </c>
      <c r="C38" s="1240" t="s">
        <v>877</v>
      </c>
      <c r="D38" s="1245" t="s">
        <v>737</v>
      </c>
      <c r="E38" s="719">
        <v>5</v>
      </c>
      <c r="F38" s="1277"/>
      <c r="G38" s="773">
        <f t="shared" si="1"/>
        <v>0</v>
      </c>
    </row>
    <row r="39" spans="1:7" ht="51">
      <c r="A39" s="894" t="s">
        <v>438</v>
      </c>
      <c r="B39" s="887">
        <v>6</v>
      </c>
      <c r="C39" s="1240" t="s">
        <v>878</v>
      </c>
      <c r="D39" s="1239" t="s">
        <v>737</v>
      </c>
      <c r="E39" s="719">
        <v>5</v>
      </c>
      <c r="F39" s="1277"/>
      <c r="G39" s="773">
        <f t="shared" si="1"/>
        <v>0</v>
      </c>
    </row>
    <row r="40" spans="1:7" ht="51">
      <c r="A40" s="894" t="s">
        <v>438</v>
      </c>
      <c r="B40" s="887">
        <v>7</v>
      </c>
      <c r="C40" s="567" t="s">
        <v>879</v>
      </c>
      <c r="D40" s="1239" t="s">
        <v>737</v>
      </c>
      <c r="E40" s="548">
        <v>4</v>
      </c>
      <c r="F40" s="1277"/>
      <c r="G40" s="773">
        <f t="shared" si="1"/>
        <v>0</v>
      </c>
    </row>
    <row r="41" spans="1:7" ht="63.75">
      <c r="A41" s="894" t="s">
        <v>438</v>
      </c>
      <c r="B41" s="887">
        <v>8</v>
      </c>
      <c r="C41" s="1475" t="s">
        <v>880</v>
      </c>
      <c r="D41" s="1239" t="s">
        <v>737</v>
      </c>
      <c r="E41" s="548">
        <v>4</v>
      </c>
      <c r="F41" s="1277"/>
      <c r="G41" s="773">
        <f t="shared" si="1"/>
        <v>0</v>
      </c>
    </row>
    <row r="42" spans="1:7" ht="51">
      <c r="A42" s="894" t="s">
        <v>438</v>
      </c>
      <c r="B42" s="887">
        <v>9</v>
      </c>
      <c r="C42" s="1475" t="s">
        <v>745</v>
      </c>
      <c r="D42" s="1239" t="s">
        <v>737</v>
      </c>
      <c r="E42" s="548">
        <v>745.8</v>
      </c>
      <c r="F42" s="1277"/>
      <c r="G42" s="773">
        <f t="shared" si="1"/>
        <v>0</v>
      </c>
    </row>
    <row r="43" spans="1:7" ht="25.5">
      <c r="A43" s="894" t="s">
        <v>438</v>
      </c>
      <c r="B43" s="887">
        <v>10</v>
      </c>
      <c r="C43" s="567" t="s">
        <v>881</v>
      </c>
      <c r="D43" s="1239" t="s">
        <v>735</v>
      </c>
      <c r="E43" s="548">
        <v>75</v>
      </c>
      <c r="F43" s="1277"/>
      <c r="G43" s="773">
        <f t="shared" si="1"/>
        <v>0</v>
      </c>
    </row>
    <row r="44" spans="1:7" ht="51">
      <c r="A44" s="894" t="s">
        <v>438</v>
      </c>
      <c r="B44" s="887">
        <v>11</v>
      </c>
      <c r="C44" s="567" t="s">
        <v>882</v>
      </c>
      <c r="D44" s="1239" t="s">
        <v>737</v>
      </c>
      <c r="E44" s="548">
        <v>45</v>
      </c>
      <c r="F44" s="1277"/>
      <c r="G44" s="773">
        <f t="shared" si="1"/>
        <v>0</v>
      </c>
    </row>
    <row r="45" spans="1:7" ht="38.25">
      <c r="A45" s="894" t="s">
        <v>438</v>
      </c>
      <c r="B45" s="887">
        <v>12</v>
      </c>
      <c r="C45" s="567" t="s">
        <v>883</v>
      </c>
      <c r="D45" s="1239" t="s">
        <v>737</v>
      </c>
      <c r="E45" s="548">
        <v>25.7</v>
      </c>
      <c r="F45" s="1277"/>
      <c r="G45" s="773">
        <f t="shared" si="1"/>
        <v>0</v>
      </c>
    </row>
    <row r="46" spans="1:7" ht="38.25">
      <c r="A46" s="894" t="s">
        <v>438</v>
      </c>
      <c r="B46" s="887">
        <v>13</v>
      </c>
      <c r="C46" s="567" t="s">
        <v>884</v>
      </c>
      <c r="D46" s="1239" t="s">
        <v>737</v>
      </c>
      <c r="E46" s="548">
        <v>563.05999999999995</v>
      </c>
      <c r="F46" s="1277"/>
      <c r="G46" s="773">
        <f t="shared" si="1"/>
        <v>0</v>
      </c>
    </row>
    <row r="47" spans="1:7" ht="38.25">
      <c r="A47" s="894" t="s">
        <v>438</v>
      </c>
      <c r="B47" s="887">
        <v>14</v>
      </c>
      <c r="C47" s="1475" t="s">
        <v>885</v>
      </c>
      <c r="D47" s="1239" t="s">
        <v>737</v>
      </c>
      <c r="E47" s="548">
        <v>5</v>
      </c>
      <c r="F47" s="1277"/>
      <c r="G47" s="773">
        <f t="shared" si="1"/>
        <v>0</v>
      </c>
    </row>
    <row r="48" spans="1:7" ht="38.25">
      <c r="A48" s="894" t="s">
        <v>438</v>
      </c>
      <c r="B48" s="887">
        <v>15</v>
      </c>
      <c r="C48" s="567" t="s">
        <v>886</v>
      </c>
      <c r="D48" s="1239" t="s">
        <v>735</v>
      </c>
      <c r="E48" s="548">
        <v>38</v>
      </c>
      <c r="F48" s="1277"/>
      <c r="G48" s="773">
        <f t="shared" si="1"/>
        <v>0</v>
      </c>
    </row>
    <row r="49" spans="1:7" ht="25.5">
      <c r="A49" s="894" t="s">
        <v>438</v>
      </c>
      <c r="B49" s="887">
        <v>16</v>
      </c>
      <c r="C49" s="567" t="s">
        <v>887</v>
      </c>
      <c r="D49" s="1239" t="s">
        <v>735</v>
      </c>
      <c r="E49" s="548">
        <v>1766</v>
      </c>
      <c r="F49" s="1277"/>
      <c r="G49" s="773">
        <f t="shared" si="1"/>
        <v>0</v>
      </c>
    </row>
    <row r="50" spans="1:7" ht="25.5">
      <c r="A50" s="894" t="s">
        <v>438</v>
      </c>
      <c r="B50" s="887">
        <v>17</v>
      </c>
      <c r="C50" s="567" t="s">
        <v>888</v>
      </c>
      <c r="D50" s="1239" t="s">
        <v>737</v>
      </c>
      <c r="E50" s="548">
        <v>314.79999999999995</v>
      </c>
      <c r="F50" s="1277"/>
      <c r="G50" s="773">
        <f t="shared" si="1"/>
        <v>0</v>
      </c>
    </row>
    <row r="51" spans="1:7" ht="13.5" thickBot="1">
      <c r="A51" s="1241"/>
      <c r="B51" s="892"/>
      <c r="C51" s="469"/>
      <c r="D51" s="40"/>
      <c r="E51" s="525"/>
      <c r="F51" s="881"/>
      <c r="G51" s="881"/>
    </row>
    <row r="52" spans="1:7" ht="13.5" thickBot="1">
      <c r="A52" s="1242"/>
      <c r="B52" s="889"/>
      <c r="C52" s="700" t="s">
        <v>755</v>
      </c>
      <c r="D52" s="1269"/>
      <c r="E52" s="883"/>
      <c r="F52" s="883"/>
      <c r="G52" s="722">
        <f>SUM(G34:G50)</f>
        <v>0</v>
      </c>
    </row>
    <row r="53" spans="1:7" ht="13.5" thickBot="1">
      <c r="A53" s="1246"/>
      <c r="B53" s="893"/>
      <c r="C53" s="705"/>
      <c r="D53" s="679"/>
      <c r="E53" s="397"/>
      <c r="F53" s="397"/>
      <c r="G53" s="679"/>
    </row>
    <row r="54" spans="1:7" ht="13.5" thickBot="1">
      <c r="A54" s="707" t="s">
        <v>440</v>
      </c>
      <c r="B54" s="708"/>
      <c r="C54" s="709" t="s">
        <v>889</v>
      </c>
      <c r="D54" s="883"/>
      <c r="E54" s="876"/>
      <c r="F54" s="883"/>
      <c r="G54" s="1243"/>
    </row>
    <row r="55" spans="1:7" ht="114.75">
      <c r="A55" s="894" t="s">
        <v>440</v>
      </c>
      <c r="B55" s="887">
        <v>1</v>
      </c>
      <c r="C55" s="1475" t="s">
        <v>890</v>
      </c>
      <c r="D55" s="1239" t="s">
        <v>58</v>
      </c>
      <c r="E55" s="548">
        <v>1</v>
      </c>
      <c r="F55" s="1277"/>
      <c r="G55" s="773">
        <f>ROUND(E55*F55,2)</f>
        <v>0</v>
      </c>
    </row>
    <row r="56" spans="1:7" ht="63.75">
      <c r="A56" s="894" t="s">
        <v>440</v>
      </c>
      <c r="B56" s="887">
        <v>2</v>
      </c>
      <c r="C56" s="567" t="s">
        <v>891</v>
      </c>
      <c r="D56" s="1239" t="s">
        <v>58</v>
      </c>
      <c r="E56" s="548">
        <v>1</v>
      </c>
      <c r="F56" s="1277"/>
      <c r="G56" s="773">
        <f>ROUND(E56*F56,2)</f>
        <v>0</v>
      </c>
    </row>
    <row r="57" spans="1:7" ht="38.25">
      <c r="A57" s="894" t="s">
        <v>440</v>
      </c>
      <c r="B57" s="887">
        <v>3</v>
      </c>
      <c r="C57" s="567" t="s">
        <v>892</v>
      </c>
      <c r="D57" s="1239" t="s">
        <v>58</v>
      </c>
      <c r="E57" s="548">
        <v>2</v>
      </c>
      <c r="F57" s="1277"/>
      <c r="G57" s="773">
        <f>ROUND(E57*F57,2)</f>
        <v>0</v>
      </c>
    </row>
    <row r="58" spans="1:7" ht="63.75">
      <c r="A58" s="894" t="s">
        <v>440</v>
      </c>
      <c r="B58" s="887">
        <v>4</v>
      </c>
      <c r="C58" s="567" t="s">
        <v>893</v>
      </c>
      <c r="D58" s="1247" t="s">
        <v>132</v>
      </c>
      <c r="E58" s="548">
        <v>745.8</v>
      </c>
      <c r="F58" s="1277"/>
      <c r="G58" s="773">
        <f>ROUND(E58*F58,2)</f>
        <v>0</v>
      </c>
    </row>
    <row r="59" spans="1:7" ht="13.5" thickBot="1">
      <c r="A59" s="570"/>
      <c r="B59" s="890"/>
      <c r="C59" s="1476"/>
      <c r="D59" s="881"/>
      <c r="E59" s="767"/>
      <c r="F59" s="881"/>
      <c r="G59" s="881"/>
    </row>
    <row r="60" spans="1:7" ht="13.5" thickBot="1">
      <c r="A60" s="1242"/>
      <c r="B60" s="889"/>
      <c r="C60" s="700" t="s">
        <v>894</v>
      </c>
      <c r="D60" s="1269"/>
      <c r="E60" s="883"/>
      <c r="F60" s="883"/>
      <c r="G60" s="722">
        <f>SUM(G55:G58)</f>
        <v>0</v>
      </c>
    </row>
    <row r="61" spans="1:7" ht="13.5" thickBot="1">
      <c r="A61" s="571"/>
      <c r="B61" s="890"/>
      <c r="C61" s="705"/>
      <c r="D61" s="728"/>
      <c r="E61" s="881"/>
      <c r="F61" s="881"/>
      <c r="G61" s="728"/>
    </row>
    <row r="62" spans="1:7" ht="13.5" thickBot="1">
      <c r="A62" s="707" t="s">
        <v>442</v>
      </c>
      <c r="B62" s="729"/>
      <c r="C62" s="709" t="s">
        <v>766</v>
      </c>
      <c r="D62" s="883"/>
      <c r="E62" s="876"/>
      <c r="F62" s="883"/>
      <c r="G62" s="1243"/>
    </row>
    <row r="63" spans="1:7">
      <c r="A63" s="565"/>
      <c r="B63" s="886"/>
      <c r="C63" s="469"/>
      <c r="D63" s="1092"/>
      <c r="E63" s="767"/>
      <c r="F63" s="1092"/>
      <c r="G63" s="1092"/>
    </row>
    <row r="64" spans="1:7" ht="63.75">
      <c r="A64" s="894" t="s">
        <v>442</v>
      </c>
      <c r="B64" s="887">
        <v>1</v>
      </c>
      <c r="C64" s="567" t="s">
        <v>895</v>
      </c>
      <c r="D64" s="1239" t="s">
        <v>115</v>
      </c>
      <c r="E64" s="548">
        <v>101.2</v>
      </c>
      <c r="F64" s="1277"/>
      <c r="G64" s="773">
        <f t="shared" ref="G64:G97" si="2">ROUND(E64*F64,2)</f>
        <v>0</v>
      </c>
    </row>
    <row r="65" spans="1:7" ht="165.75">
      <c r="A65" s="894" t="s">
        <v>442</v>
      </c>
      <c r="B65" s="887">
        <v>2</v>
      </c>
      <c r="C65" s="567" t="s">
        <v>896</v>
      </c>
      <c r="D65" s="1239" t="s">
        <v>115</v>
      </c>
      <c r="E65" s="548">
        <v>36</v>
      </c>
      <c r="F65" s="1277"/>
      <c r="G65" s="773">
        <f t="shared" si="2"/>
        <v>0</v>
      </c>
    </row>
    <row r="66" spans="1:7" ht="63.75">
      <c r="A66" s="1477" t="s">
        <v>442</v>
      </c>
      <c r="B66" s="1478">
        <v>3</v>
      </c>
      <c r="C66" s="567" t="s">
        <v>897</v>
      </c>
      <c r="D66" s="1239" t="s">
        <v>1071</v>
      </c>
      <c r="E66" s="1247" t="s">
        <v>223</v>
      </c>
      <c r="F66" s="1239"/>
      <c r="G66" s="773" t="s">
        <v>223</v>
      </c>
    </row>
    <row r="67" spans="1:7">
      <c r="A67" s="1479"/>
      <c r="B67" s="1480"/>
      <c r="C67" s="730" t="s">
        <v>898</v>
      </c>
      <c r="D67" s="1482" t="s">
        <v>58</v>
      </c>
      <c r="E67" s="731">
        <v>3</v>
      </c>
      <c r="F67" s="1277"/>
      <c r="G67" s="773">
        <f t="shared" si="2"/>
        <v>0</v>
      </c>
    </row>
    <row r="68" spans="1:7">
      <c r="A68" s="1479"/>
      <c r="B68" s="1480"/>
      <c r="C68" s="730" t="s">
        <v>899</v>
      </c>
      <c r="D68" s="1482" t="s">
        <v>58</v>
      </c>
      <c r="E68" s="731">
        <v>4</v>
      </c>
      <c r="F68" s="1277"/>
      <c r="G68" s="773">
        <f t="shared" si="2"/>
        <v>0</v>
      </c>
    </row>
    <row r="69" spans="1:7">
      <c r="A69" s="1479"/>
      <c r="B69" s="1480"/>
      <c r="C69" s="730" t="s">
        <v>900</v>
      </c>
      <c r="D69" s="1482" t="s">
        <v>58</v>
      </c>
      <c r="E69" s="731">
        <v>2</v>
      </c>
      <c r="F69" s="1277"/>
      <c r="G69" s="773">
        <f t="shared" si="2"/>
        <v>0</v>
      </c>
    </row>
    <row r="70" spans="1:7">
      <c r="A70" s="1479"/>
      <c r="B70" s="1480"/>
      <c r="C70" s="730" t="s">
        <v>901</v>
      </c>
      <c r="D70" s="1482" t="s">
        <v>58</v>
      </c>
      <c r="E70" s="731">
        <v>2</v>
      </c>
      <c r="F70" s="1277"/>
      <c r="G70" s="773">
        <f t="shared" si="2"/>
        <v>0</v>
      </c>
    </row>
    <row r="71" spans="1:7" ht="51">
      <c r="A71" s="894" t="s">
        <v>442</v>
      </c>
      <c r="B71" s="887">
        <v>4</v>
      </c>
      <c r="C71" s="1475" t="s">
        <v>902</v>
      </c>
      <c r="D71" s="1239" t="s">
        <v>58</v>
      </c>
      <c r="E71" s="548">
        <v>1</v>
      </c>
      <c r="F71" s="1277"/>
      <c r="G71" s="773">
        <f t="shared" si="2"/>
        <v>0</v>
      </c>
    </row>
    <row r="72" spans="1:7" ht="51">
      <c r="A72" s="894" t="s">
        <v>442</v>
      </c>
      <c r="B72" s="887">
        <v>5</v>
      </c>
      <c r="C72" s="1475" t="s">
        <v>903</v>
      </c>
      <c r="D72" s="1239" t="s">
        <v>58</v>
      </c>
      <c r="E72" s="548">
        <v>2</v>
      </c>
      <c r="F72" s="1277"/>
      <c r="G72" s="773">
        <f t="shared" si="2"/>
        <v>0</v>
      </c>
    </row>
    <row r="73" spans="1:7" ht="25.5">
      <c r="A73" s="894" t="s">
        <v>442</v>
      </c>
      <c r="B73" s="887">
        <v>6</v>
      </c>
      <c r="C73" s="567" t="s">
        <v>904</v>
      </c>
      <c r="D73" s="1239" t="s">
        <v>58</v>
      </c>
      <c r="E73" s="548">
        <v>1</v>
      </c>
      <c r="F73" s="1277"/>
      <c r="G73" s="773">
        <f t="shared" si="2"/>
        <v>0</v>
      </c>
    </row>
    <row r="74" spans="1:7" ht="28.5">
      <c r="A74" s="894" t="s">
        <v>442</v>
      </c>
      <c r="B74" s="887">
        <v>7</v>
      </c>
      <c r="C74" s="1475" t="s">
        <v>1048</v>
      </c>
      <c r="D74" s="1239" t="s">
        <v>58</v>
      </c>
      <c r="E74" s="548">
        <v>2</v>
      </c>
      <c r="F74" s="1277"/>
      <c r="G74" s="773">
        <f t="shared" si="2"/>
        <v>0</v>
      </c>
    </row>
    <row r="75" spans="1:7" ht="25.5">
      <c r="A75" s="894" t="s">
        <v>442</v>
      </c>
      <c r="B75" s="887">
        <v>8</v>
      </c>
      <c r="C75" s="1475" t="s">
        <v>1049</v>
      </c>
      <c r="D75" s="1239" t="s">
        <v>58</v>
      </c>
      <c r="E75" s="548">
        <v>1</v>
      </c>
      <c r="F75" s="1277"/>
      <c r="G75" s="773">
        <f t="shared" si="2"/>
        <v>0</v>
      </c>
    </row>
    <row r="76" spans="1:7" ht="25.5">
      <c r="A76" s="894" t="s">
        <v>442</v>
      </c>
      <c r="B76" s="887">
        <v>9</v>
      </c>
      <c r="C76" s="567" t="s">
        <v>905</v>
      </c>
      <c r="D76" s="1239" t="s">
        <v>58</v>
      </c>
      <c r="E76" s="548">
        <v>1</v>
      </c>
      <c r="F76" s="1277"/>
      <c r="G76" s="773">
        <f t="shared" si="2"/>
        <v>0</v>
      </c>
    </row>
    <row r="77" spans="1:7" ht="25.5">
      <c r="A77" s="894" t="s">
        <v>442</v>
      </c>
      <c r="B77" s="887">
        <v>10</v>
      </c>
      <c r="C77" s="567" t="s">
        <v>906</v>
      </c>
      <c r="D77" s="1239" t="s">
        <v>58</v>
      </c>
      <c r="E77" s="548">
        <v>1</v>
      </c>
      <c r="F77" s="1277"/>
      <c r="G77" s="773">
        <f t="shared" si="2"/>
        <v>0</v>
      </c>
    </row>
    <row r="78" spans="1:7" ht="25.5">
      <c r="A78" s="894" t="s">
        <v>442</v>
      </c>
      <c r="B78" s="887">
        <v>11</v>
      </c>
      <c r="C78" s="567" t="s">
        <v>907</v>
      </c>
      <c r="D78" s="1239" t="s">
        <v>58</v>
      </c>
      <c r="E78" s="548">
        <v>1</v>
      </c>
      <c r="F78" s="1277"/>
      <c r="G78" s="773">
        <f t="shared" si="2"/>
        <v>0</v>
      </c>
    </row>
    <row r="79" spans="1:7" ht="25.5">
      <c r="A79" s="894" t="s">
        <v>442</v>
      </c>
      <c r="B79" s="887">
        <v>12</v>
      </c>
      <c r="C79" s="567" t="s">
        <v>908</v>
      </c>
      <c r="D79" s="1239" t="s">
        <v>58</v>
      </c>
      <c r="E79" s="548">
        <v>1</v>
      </c>
      <c r="F79" s="1277"/>
      <c r="G79" s="773">
        <f t="shared" si="2"/>
        <v>0</v>
      </c>
    </row>
    <row r="80" spans="1:7" ht="38.25">
      <c r="A80" s="894" t="s">
        <v>442</v>
      </c>
      <c r="B80" s="887">
        <v>13</v>
      </c>
      <c r="C80" s="567" t="s">
        <v>909</v>
      </c>
      <c r="D80" s="1239" t="s">
        <v>58</v>
      </c>
      <c r="E80" s="548">
        <v>1</v>
      </c>
      <c r="F80" s="1277"/>
      <c r="G80" s="773">
        <f t="shared" si="2"/>
        <v>0</v>
      </c>
    </row>
    <row r="81" spans="1:7" ht="38.25">
      <c r="A81" s="894" t="s">
        <v>442</v>
      </c>
      <c r="B81" s="887">
        <v>14</v>
      </c>
      <c r="C81" s="567" t="s">
        <v>910</v>
      </c>
      <c r="D81" s="1239" t="s">
        <v>58</v>
      </c>
      <c r="E81" s="548">
        <v>1</v>
      </c>
      <c r="F81" s="1277"/>
      <c r="G81" s="773">
        <f t="shared" si="2"/>
        <v>0</v>
      </c>
    </row>
    <row r="82" spans="1:7" ht="25.5">
      <c r="A82" s="894" t="s">
        <v>442</v>
      </c>
      <c r="B82" s="887">
        <v>15</v>
      </c>
      <c r="C82" s="567" t="s">
        <v>911</v>
      </c>
      <c r="D82" s="1239" t="s">
        <v>58</v>
      </c>
      <c r="E82" s="548">
        <v>1</v>
      </c>
      <c r="F82" s="1277"/>
      <c r="G82" s="773">
        <f t="shared" si="2"/>
        <v>0</v>
      </c>
    </row>
    <row r="83" spans="1:7" ht="38.25">
      <c r="A83" s="894" t="s">
        <v>442</v>
      </c>
      <c r="B83" s="887">
        <v>16</v>
      </c>
      <c r="C83" s="567" t="s">
        <v>912</v>
      </c>
      <c r="D83" s="1239" t="s">
        <v>58</v>
      </c>
      <c r="E83" s="548">
        <v>1</v>
      </c>
      <c r="F83" s="1277"/>
      <c r="G83" s="773">
        <f t="shared" si="2"/>
        <v>0</v>
      </c>
    </row>
    <row r="84" spans="1:7" ht="38.25">
      <c r="A84" s="894" t="s">
        <v>442</v>
      </c>
      <c r="B84" s="887">
        <v>17</v>
      </c>
      <c r="C84" s="567" t="s">
        <v>913</v>
      </c>
      <c r="D84" s="1239" t="s">
        <v>58</v>
      </c>
      <c r="E84" s="548">
        <v>3</v>
      </c>
      <c r="F84" s="1277"/>
      <c r="G84" s="773">
        <f t="shared" si="2"/>
        <v>0</v>
      </c>
    </row>
    <row r="85" spans="1:7" ht="38.25">
      <c r="A85" s="894" t="s">
        <v>442</v>
      </c>
      <c r="B85" s="887">
        <v>18</v>
      </c>
      <c r="C85" s="567" t="s">
        <v>914</v>
      </c>
      <c r="D85" s="1239" t="s">
        <v>58</v>
      </c>
      <c r="E85" s="548">
        <v>1</v>
      </c>
      <c r="F85" s="1277"/>
      <c r="G85" s="773">
        <f t="shared" si="2"/>
        <v>0</v>
      </c>
    </row>
    <row r="86" spans="1:7" ht="38.25">
      <c r="A86" s="894" t="s">
        <v>442</v>
      </c>
      <c r="B86" s="887">
        <v>19</v>
      </c>
      <c r="C86" s="1475" t="s">
        <v>915</v>
      </c>
      <c r="D86" s="1239" t="s">
        <v>58</v>
      </c>
      <c r="E86" s="548">
        <v>1</v>
      </c>
      <c r="F86" s="1277"/>
      <c r="G86" s="773">
        <f t="shared" si="2"/>
        <v>0</v>
      </c>
    </row>
    <row r="87" spans="1:7" ht="51">
      <c r="A87" s="894" t="s">
        <v>442</v>
      </c>
      <c r="B87" s="887">
        <v>20</v>
      </c>
      <c r="C87" s="567" t="s">
        <v>916</v>
      </c>
      <c r="D87" s="1239" t="s">
        <v>58</v>
      </c>
      <c r="E87" s="548">
        <v>1</v>
      </c>
      <c r="F87" s="1277"/>
      <c r="G87" s="773">
        <f t="shared" si="2"/>
        <v>0</v>
      </c>
    </row>
    <row r="88" spans="1:7" ht="38.25">
      <c r="A88" s="894" t="s">
        <v>442</v>
      </c>
      <c r="B88" s="887">
        <v>21</v>
      </c>
      <c r="C88" s="567" t="s">
        <v>917</v>
      </c>
      <c r="D88" s="1239" t="s">
        <v>58</v>
      </c>
      <c r="E88" s="548">
        <v>1</v>
      </c>
      <c r="F88" s="1277"/>
      <c r="G88" s="773">
        <f t="shared" si="2"/>
        <v>0</v>
      </c>
    </row>
    <row r="89" spans="1:7" ht="25.5">
      <c r="A89" s="894" t="s">
        <v>442</v>
      </c>
      <c r="B89" s="887">
        <v>22</v>
      </c>
      <c r="C89" s="567" t="s">
        <v>918</v>
      </c>
      <c r="D89" s="1239" t="s">
        <v>58</v>
      </c>
      <c r="E89" s="548">
        <v>1</v>
      </c>
      <c r="F89" s="1277"/>
      <c r="G89" s="773">
        <f t="shared" si="2"/>
        <v>0</v>
      </c>
    </row>
    <row r="90" spans="1:7" ht="165.75">
      <c r="A90" s="894" t="s">
        <v>442</v>
      </c>
      <c r="B90" s="887">
        <v>23</v>
      </c>
      <c r="C90" s="1481" t="s">
        <v>919</v>
      </c>
      <c r="D90" s="1239" t="s">
        <v>58</v>
      </c>
      <c r="E90" s="548">
        <v>1</v>
      </c>
      <c r="F90" s="1277"/>
      <c r="G90" s="773">
        <f t="shared" si="2"/>
        <v>0</v>
      </c>
    </row>
    <row r="91" spans="1:7" ht="38.25">
      <c r="A91" s="894" t="s">
        <v>442</v>
      </c>
      <c r="B91" s="887">
        <v>24</v>
      </c>
      <c r="C91" s="1475" t="s">
        <v>920</v>
      </c>
      <c r="D91" s="1239" t="s">
        <v>115</v>
      </c>
      <c r="E91" s="548">
        <v>25</v>
      </c>
      <c r="F91" s="1277"/>
      <c r="G91" s="773">
        <f t="shared" si="2"/>
        <v>0</v>
      </c>
    </row>
    <row r="92" spans="1:7" ht="25.5">
      <c r="A92" s="894" t="s">
        <v>442</v>
      </c>
      <c r="B92" s="887">
        <v>25</v>
      </c>
      <c r="C92" s="567" t="s">
        <v>921</v>
      </c>
      <c r="D92" s="1239" t="s">
        <v>115</v>
      </c>
      <c r="E92" s="548">
        <v>883</v>
      </c>
      <c r="F92" s="1277"/>
      <c r="G92" s="773">
        <f t="shared" si="2"/>
        <v>0</v>
      </c>
    </row>
    <row r="93" spans="1:7" ht="25.5">
      <c r="A93" s="894" t="s">
        <v>442</v>
      </c>
      <c r="B93" s="887">
        <v>26</v>
      </c>
      <c r="C93" s="567" t="s">
        <v>922</v>
      </c>
      <c r="D93" s="1239" t="s">
        <v>115</v>
      </c>
      <c r="E93" s="548">
        <v>883</v>
      </c>
      <c r="F93" s="1277"/>
      <c r="G93" s="773">
        <f t="shared" si="2"/>
        <v>0</v>
      </c>
    </row>
    <row r="94" spans="1:7">
      <c r="A94" s="894" t="s">
        <v>442</v>
      </c>
      <c r="B94" s="887">
        <v>27</v>
      </c>
      <c r="C94" s="567" t="s">
        <v>923</v>
      </c>
      <c r="D94" s="1239" t="s">
        <v>115</v>
      </c>
      <c r="E94" s="548">
        <v>883</v>
      </c>
      <c r="F94" s="1277"/>
      <c r="G94" s="773">
        <f t="shared" si="2"/>
        <v>0</v>
      </c>
    </row>
    <row r="95" spans="1:7">
      <c r="A95" s="894" t="s">
        <v>442</v>
      </c>
      <c r="B95" s="887">
        <v>28</v>
      </c>
      <c r="C95" s="567" t="s">
        <v>924</v>
      </c>
      <c r="D95" s="1239" t="s">
        <v>115</v>
      </c>
      <c r="E95" s="548">
        <v>883</v>
      </c>
      <c r="F95" s="1277"/>
      <c r="G95" s="773">
        <f t="shared" si="2"/>
        <v>0</v>
      </c>
    </row>
    <row r="96" spans="1:7" ht="25.5">
      <c r="A96" s="894" t="s">
        <v>442</v>
      </c>
      <c r="B96" s="887">
        <v>29</v>
      </c>
      <c r="C96" s="567" t="s">
        <v>925</v>
      </c>
      <c r="D96" s="1239" t="s">
        <v>115</v>
      </c>
      <c r="E96" s="548">
        <v>883</v>
      </c>
      <c r="F96" s="1277"/>
      <c r="G96" s="773">
        <f t="shared" si="2"/>
        <v>0</v>
      </c>
    </row>
    <row r="97" spans="1:7" ht="25.5">
      <c r="A97" s="894" t="s">
        <v>442</v>
      </c>
      <c r="B97" s="887">
        <v>30</v>
      </c>
      <c r="C97" s="567" t="s">
        <v>926</v>
      </c>
      <c r="D97" s="1247" t="s">
        <v>58</v>
      </c>
      <c r="E97" s="548">
        <v>2</v>
      </c>
      <c r="F97" s="1277"/>
      <c r="G97" s="773">
        <f t="shared" si="2"/>
        <v>0</v>
      </c>
    </row>
    <row r="98" spans="1:7" ht="13.5" thickBot="1">
      <c r="A98" s="565"/>
      <c r="B98" s="892"/>
      <c r="C98" s="473"/>
      <c r="D98" s="1247"/>
      <c r="E98" s="767"/>
      <c r="F98" s="1092"/>
      <c r="G98" s="1092"/>
    </row>
    <row r="99" spans="1:7" ht="13.5" thickBot="1">
      <c r="A99" s="1242"/>
      <c r="B99" s="889"/>
      <c r="C99" s="700" t="s">
        <v>782</v>
      </c>
      <c r="D99" s="1269"/>
      <c r="E99" s="883"/>
      <c r="F99" s="883"/>
      <c r="G99" s="722">
        <f>SUM(G64:G97)</f>
        <v>0</v>
      </c>
    </row>
    <row r="100" spans="1:7" ht="13.5" thickBot="1">
      <c r="A100" s="571"/>
      <c r="B100" s="890"/>
      <c r="C100" s="1248"/>
      <c r="D100" s="1092"/>
      <c r="E100" s="767"/>
      <c r="F100" s="1092"/>
      <c r="G100" s="1092"/>
    </row>
    <row r="101" spans="1:7" ht="13.5" thickBot="1">
      <c r="A101" s="707" t="s">
        <v>444</v>
      </c>
      <c r="B101" s="708"/>
      <c r="C101" s="735" t="s">
        <v>783</v>
      </c>
      <c r="D101" s="883"/>
      <c r="E101" s="876"/>
      <c r="F101" s="883"/>
      <c r="G101" s="1243"/>
    </row>
    <row r="102" spans="1:7">
      <c r="A102" s="571"/>
      <c r="B102" s="890"/>
      <c r="C102" s="1248"/>
      <c r="D102" s="1092"/>
      <c r="E102" s="767"/>
      <c r="F102" s="1092"/>
      <c r="G102" s="1092"/>
    </row>
    <row r="103" spans="1:7" ht="25.5">
      <c r="A103" s="894" t="s">
        <v>444</v>
      </c>
      <c r="B103" s="887">
        <v>1</v>
      </c>
      <c r="C103" s="567" t="s">
        <v>927</v>
      </c>
      <c r="D103" s="1270" t="s">
        <v>115</v>
      </c>
      <c r="E103" s="548">
        <v>883</v>
      </c>
      <c r="F103" s="1277"/>
      <c r="G103" s="773">
        <f>ROUND(E103*F103,2)</f>
        <v>0</v>
      </c>
    </row>
    <row r="104" spans="1:7" ht="13.5" thickBot="1">
      <c r="A104" s="1249"/>
      <c r="B104" s="888"/>
      <c r="C104" s="1248"/>
      <c r="D104" s="1092"/>
      <c r="E104" s="767"/>
      <c r="F104" s="1092"/>
      <c r="G104" s="1092"/>
    </row>
    <row r="105" spans="1:7" ht="13.5" thickBot="1">
      <c r="A105" s="1242"/>
      <c r="B105" s="889"/>
      <c r="C105" s="700" t="s">
        <v>785</v>
      </c>
      <c r="D105" s="1269"/>
      <c r="E105" s="883"/>
      <c r="F105" s="883"/>
      <c r="G105" s="722">
        <f>SUM(G103:G103)</f>
        <v>0</v>
      </c>
    </row>
    <row r="106" spans="1:7">
      <c r="A106" s="565"/>
      <c r="B106" s="890"/>
      <c r="C106" s="1231"/>
      <c r="D106" s="1092"/>
      <c r="E106" s="1697">
        <f>SUM(E19:E104)</f>
        <v>10976.42</v>
      </c>
      <c r="F106" s="1092"/>
      <c r="G106" s="1092"/>
    </row>
    <row r="107" spans="1:7" ht="14.25">
      <c r="A107" s="565"/>
      <c r="B107" s="1472"/>
      <c r="C107" s="534"/>
      <c r="D107" s="1092"/>
      <c r="E107" s="1092"/>
      <c r="F107" s="1092"/>
      <c r="G107" s="1092"/>
    </row>
    <row r="108" spans="1:7" ht="14.25">
      <c r="A108" s="540"/>
      <c r="B108" s="541"/>
      <c r="C108" s="534"/>
      <c r="D108" s="1252"/>
      <c r="E108" s="1252"/>
      <c r="F108" s="1252"/>
      <c r="G108" s="1252"/>
    </row>
    <row r="109" spans="1:7" ht="14.25">
      <c r="A109" s="540"/>
      <c r="B109" s="541"/>
      <c r="C109" s="534"/>
      <c r="D109" s="1252"/>
      <c r="E109" s="1252"/>
      <c r="F109" s="1252"/>
      <c r="G109" s="1252"/>
    </row>
    <row r="110" spans="1:7" ht="14.25">
      <c r="A110" s="540"/>
      <c r="B110" s="541"/>
      <c r="C110" s="534"/>
      <c r="D110" s="1252"/>
      <c r="E110" s="1252"/>
      <c r="F110" s="1252"/>
      <c r="G110" s="1252"/>
    </row>
  </sheetData>
  <mergeCells count="4">
    <mergeCell ref="B1:F1"/>
    <mergeCell ref="B2:G2"/>
    <mergeCell ref="A15:B15"/>
    <mergeCell ref="B3:C3"/>
  </mergeCells>
  <conditionalFormatting sqref="E19:E26 E34:E50 E55:E58 E64:E65 E67:E68 E70:E71 E83:E97 E103">
    <cfRule type="cellIs" dxfId="104" priority="31" stopIfTrue="1" operator="equal">
      <formula>0</formula>
    </cfRule>
  </conditionalFormatting>
  <conditionalFormatting sqref="F105:G105 F99:G99 F28 G27:G30 G33 F51:G53 F59:G61 F66">
    <cfRule type="expression" dxfId="103" priority="32" stopIfTrue="1">
      <formula>#REF!=1</formula>
    </cfRule>
  </conditionalFormatting>
  <conditionalFormatting sqref="C23:C24 C35:C40">
    <cfRule type="expression" dxfId="102" priority="33" stopIfTrue="1">
      <formula>#REF!=1</formula>
    </cfRule>
  </conditionalFormatting>
  <conditionalFormatting sqref="G11 G5:G9">
    <cfRule type="expression" dxfId="101" priority="35" stopIfTrue="1">
      <formula>#REF!=1</formula>
    </cfRule>
  </conditionalFormatting>
  <conditionalFormatting sqref="E69">
    <cfRule type="cellIs" dxfId="100" priority="26" stopIfTrue="1" operator="equal">
      <formula>0</formula>
    </cfRule>
  </conditionalFormatting>
  <conditionalFormatting sqref="E72">
    <cfRule type="cellIs" dxfId="99" priority="24" stopIfTrue="1" operator="equal">
      <formula>0</formula>
    </cfRule>
  </conditionalFormatting>
  <conditionalFormatting sqref="E73">
    <cfRule type="cellIs" dxfId="98" priority="22" stopIfTrue="1" operator="equal">
      <formula>0</formula>
    </cfRule>
  </conditionalFormatting>
  <conditionalFormatting sqref="E76">
    <cfRule type="cellIs" dxfId="97" priority="20" stopIfTrue="1" operator="equal">
      <formula>0</formula>
    </cfRule>
  </conditionalFormatting>
  <conditionalFormatting sqref="E77">
    <cfRule type="cellIs" dxfId="96" priority="18" stopIfTrue="1" operator="equal">
      <formula>0</formula>
    </cfRule>
  </conditionalFormatting>
  <conditionalFormatting sqref="E78:E79">
    <cfRule type="cellIs" dxfId="95" priority="16" stopIfTrue="1" operator="equal">
      <formula>0</formula>
    </cfRule>
  </conditionalFormatting>
  <conditionalFormatting sqref="E80">
    <cfRule type="cellIs" dxfId="94" priority="14" stopIfTrue="1" operator="equal">
      <formula>0</formula>
    </cfRule>
  </conditionalFormatting>
  <conditionalFormatting sqref="E81">
    <cfRule type="cellIs" dxfId="93" priority="12" stopIfTrue="1" operator="equal">
      <formula>0</formula>
    </cfRule>
  </conditionalFormatting>
  <conditionalFormatting sqref="E82">
    <cfRule type="cellIs" dxfId="92" priority="10" stopIfTrue="1" operator="equal">
      <formula>0</formula>
    </cfRule>
  </conditionalFormatting>
  <conditionalFormatting sqref="E74">
    <cfRule type="cellIs" dxfId="91" priority="9" stopIfTrue="1" operator="equal">
      <formula>0</formula>
    </cfRule>
  </conditionalFormatting>
  <conditionalFormatting sqref="E75">
    <cfRule type="cellIs" dxfId="90" priority="7" stopIfTrue="1" operator="equal">
      <formula>0</formula>
    </cfRule>
  </conditionalFormatting>
  <conditionalFormatting sqref="E99">
    <cfRule type="expression" dxfId="89" priority="5" stopIfTrue="1">
      <formula>#REF!=1</formula>
    </cfRule>
  </conditionalFormatting>
  <conditionalFormatting sqref="E105">
    <cfRule type="expression" dxfId="88" priority="4" stopIfTrue="1">
      <formula>#REF!=1</formula>
    </cfRule>
  </conditionalFormatting>
  <conditionalFormatting sqref="E60:E61">
    <cfRule type="expression" dxfId="87" priority="3" stopIfTrue="1">
      <formula>#REF!=1</formula>
    </cfRule>
  </conditionalFormatting>
  <conditionalFormatting sqref="E52:E53">
    <cfRule type="expression" dxfId="86" priority="2" stopIfTrue="1">
      <formula>#REF!=1</formula>
    </cfRule>
  </conditionalFormatting>
  <conditionalFormatting sqref="E28">
    <cfRule type="expression" dxfId="85" priority="1" stopIfTrue="1">
      <formula>#REF!=1</formula>
    </cfRule>
  </conditionalFormatting>
  <pageMargins left="0.7" right="0.7" top="0.75" bottom="0.75" header="0.3" footer="0.3"/>
  <pageSetup paperSize="9" scale="80" orientation="portrait" r:id="rId1"/>
  <rowBreaks count="3" manualBreakCount="3">
    <brk id="13" max="16383" man="1"/>
    <brk id="38" max="16383" man="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1114"/>
  <sheetViews>
    <sheetView view="pageBreakPreview" zoomScaleNormal="100" zoomScaleSheetLayoutView="100" workbookViewId="0"/>
  </sheetViews>
  <sheetFormatPr defaultRowHeight="14.25"/>
  <cols>
    <col min="1" max="1" width="4.42578125" style="540" customWidth="1"/>
    <col min="2" max="2" width="5.140625" style="541" customWidth="1"/>
    <col min="3" max="3" width="36.42578125" style="534" customWidth="1"/>
    <col min="4" max="4" width="7" style="1252" customWidth="1"/>
    <col min="5" max="5" width="8.140625" style="1252" customWidth="1"/>
    <col min="6" max="6" width="9.42578125" style="1252" customWidth="1"/>
    <col min="7" max="7" width="13" style="1252" customWidth="1"/>
    <col min="8" max="8" width="0.140625" style="102" customWidth="1"/>
    <col min="9" max="9" width="9.140625" style="102"/>
  </cols>
  <sheetData>
    <row r="1" spans="1:8" ht="18">
      <c r="A1" s="532"/>
      <c r="B1" s="1908" t="s">
        <v>1030</v>
      </c>
      <c r="C1" s="1909"/>
      <c r="D1" s="1909"/>
      <c r="E1" s="1910"/>
      <c r="F1" s="1910"/>
      <c r="G1" s="1910"/>
    </row>
    <row r="2" spans="1:8" ht="15">
      <c r="A2" s="532"/>
      <c r="B2" s="1911" t="s">
        <v>717</v>
      </c>
      <c r="C2" s="1912"/>
      <c r="D2" s="1912"/>
      <c r="E2" s="1913"/>
      <c r="F2" s="1913"/>
      <c r="G2" s="1487"/>
    </row>
    <row r="3" spans="1:8" ht="15">
      <c r="A3" s="532"/>
      <c r="B3" s="1912"/>
      <c r="C3" s="1912"/>
      <c r="D3" s="1912"/>
      <c r="E3" s="1913"/>
      <c r="F3" s="1913"/>
      <c r="G3" s="1487"/>
    </row>
    <row r="4" spans="1:8" ht="15.75">
      <c r="A4" s="532"/>
      <c r="B4" s="1914" t="s">
        <v>1050</v>
      </c>
      <c r="C4" s="1914"/>
      <c r="D4" s="1250"/>
      <c r="E4" s="405"/>
      <c r="F4" s="405"/>
      <c r="G4" s="1487"/>
    </row>
    <row r="5" spans="1:8" ht="15.75">
      <c r="B5" s="533"/>
    </row>
    <row r="6" spans="1:8" ht="15">
      <c r="B6" s="532" t="s">
        <v>260</v>
      </c>
    </row>
    <row r="7" spans="1:8" ht="15" thickBot="1"/>
    <row r="8" spans="1:8">
      <c r="B8" s="1698" t="str">
        <f>+A19</f>
        <v>1.</v>
      </c>
      <c r="C8" s="1699" t="str">
        <f>+C19</f>
        <v>PREDDELA</v>
      </c>
      <c r="D8" s="535"/>
      <c r="E8" s="535"/>
      <c r="F8" s="1700"/>
      <c r="G8" s="775">
        <f>G29</f>
        <v>0</v>
      </c>
      <c r="H8" s="103"/>
    </row>
    <row r="9" spans="1:8">
      <c r="B9" s="1701" t="str">
        <f>+A32</f>
        <v>2.</v>
      </c>
      <c r="C9" s="1702" t="str">
        <f>+C32</f>
        <v>ZEMELJSKA DELA</v>
      </c>
      <c r="D9" s="536"/>
      <c r="E9" s="536"/>
      <c r="F9" s="1703"/>
      <c r="G9" s="776">
        <f>G54</f>
        <v>0</v>
      </c>
      <c r="H9" s="103"/>
    </row>
    <row r="10" spans="1:8">
      <c r="B10" s="1704" t="s">
        <v>440</v>
      </c>
      <c r="C10" s="1702" t="str">
        <f>+C70</f>
        <v>SKUPAJ GRADBENA IN OBRTNIŠKA DELA:</v>
      </c>
      <c r="D10" s="536"/>
      <c r="E10" s="536"/>
      <c r="F10" s="1703"/>
      <c r="G10" s="776">
        <f>G70</f>
        <v>0</v>
      </c>
      <c r="H10" s="103"/>
    </row>
    <row r="11" spans="1:8">
      <c r="B11" s="1701" t="str">
        <f>+A73</f>
        <v>4.</v>
      </c>
      <c r="C11" s="1702" t="str">
        <f>+C73</f>
        <v>MONTAŽNA DELA</v>
      </c>
      <c r="D11" s="536"/>
      <c r="E11" s="536"/>
      <c r="F11" s="1703"/>
      <c r="G11" s="776">
        <f>G92</f>
        <v>0</v>
      </c>
      <c r="H11" s="103"/>
    </row>
    <row r="12" spans="1:8" ht="15" thickBot="1">
      <c r="B12" s="1705" t="str">
        <f>+A95</f>
        <v>5.</v>
      </c>
      <c r="C12" s="1706" t="str">
        <f>+C95</f>
        <v>ZAKLJUČNA DELA</v>
      </c>
      <c r="D12" s="537"/>
      <c r="E12" s="537"/>
      <c r="F12" s="1707"/>
      <c r="G12" s="777">
        <f>G98</f>
        <v>0</v>
      </c>
      <c r="H12" s="103"/>
    </row>
    <row r="13" spans="1:8" ht="16.5" thickTop="1" thickBot="1">
      <c r="B13" s="1253"/>
      <c r="C13" s="538" t="s">
        <v>718</v>
      </c>
      <c r="D13" s="539"/>
      <c r="E13" s="539"/>
      <c r="F13" s="539"/>
      <c r="G13" s="1254">
        <f>SUM(G8:G12)</f>
        <v>0</v>
      </c>
      <c r="H13" s="103"/>
    </row>
    <row r="14" spans="1:8">
      <c r="H14" s="103"/>
    </row>
    <row r="15" spans="1:8" ht="15" thickBot="1">
      <c r="A15" s="1418"/>
      <c r="B15" s="1419"/>
      <c r="C15" s="1411"/>
      <c r="D15" s="1452"/>
      <c r="E15" s="1452"/>
      <c r="F15" s="1452"/>
      <c r="G15" s="1452"/>
      <c r="H15" s="103"/>
    </row>
    <row r="16" spans="1:8" ht="26.25" thickBot="1">
      <c r="A16" s="1903" t="s">
        <v>720</v>
      </c>
      <c r="B16" s="1904"/>
      <c r="C16" s="1417" t="s">
        <v>721</v>
      </c>
      <c r="D16" s="1458" t="s">
        <v>539</v>
      </c>
      <c r="E16" s="1458" t="s">
        <v>383</v>
      </c>
      <c r="F16" s="1458" t="s">
        <v>384</v>
      </c>
      <c r="G16" s="1459" t="s">
        <v>722</v>
      </c>
      <c r="H16" s="103"/>
    </row>
    <row r="17" spans="1:10">
      <c r="A17" s="1418"/>
      <c r="B17" s="1419"/>
      <c r="C17" s="1411"/>
      <c r="D17" s="1452"/>
      <c r="E17" s="1452"/>
      <c r="F17" s="1452"/>
      <c r="G17" s="1452"/>
      <c r="H17" s="103"/>
    </row>
    <row r="18" spans="1:10" ht="15" thickBot="1">
      <c r="A18" s="1418"/>
      <c r="B18" s="1419"/>
      <c r="C18" s="1411"/>
      <c r="D18" s="1452"/>
      <c r="E18" s="1452"/>
      <c r="F18" s="1452"/>
      <c r="G18" s="1452"/>
      <c r="H18" s="103"/>
    </row>
    <row r="19" spans="1:10" ht="15" customHeight="1" thickBot="1">
      <c r="A19" s="1420" t="s">
        <v>436</v>
      </c>
      <c r="B19" s="1421"/>
      <c r="C19" s="1422" t="s">
        <v>4</v>
      </c>
      <c r="D19" s="1460"/>
      <c r="E19" s="1460"/>
      <c r="F19" s="1460"/>
      <c r="G19" s="1461"/>
      <c r="H19" s="103"/>
    </row>
    <row r="20" spans="1:10">
      <c r="A20" s="1423" t="s">
        <v>436</v>
      </c>
      <c r="B20" s="1448">
        <v>1</v>
      </c>
      <c r="C20" s="1271" t="s">
        <v>723</v>
      </c>
      <c r="D20" s="1394" t="s">
        <v>115</v>
      </c>
      <c r="E20" s="1462">
        <v>318.94</v>
      </c>
      <c r="F20" s="1277"/>
      <c r="G20" s="1463">
        <f t="shared" ref="G20:G27" si="0">ROUND(E20*F20,2)</f>
        <v>0</v>
      </c>
      <c r="H20" s="103"/>
    </row>
    <row r="21" spans="1:10" ht="25.5">
      <c r="A21" s="1425" t="s">
        <v>436</v>
      </c>
      <c r="B21" s="1449">
        <v>2</v>
      </c>
      <c r="C21" s="1271" t="s">
        <v>724</v>
      </c>
      <c r="D21" s="1359" t="s">
        <v>58</v>
      </c>
      <c r="E21" s="1489">
        <v>57</v>
      </c>
      <c r="F21" s="1277"/>
      <c r="G21" s="1463">
        <f t="shared" si="0"/>
        <v>0</v>
      </c>
      <c r="H21" s="103"/>
    </row>
    <row r="22" spans="1:10" ht="25.5">
      <c r="A22" s="1425" t="s">
        <v>436</v>
      </c>
      <c r="B22" s="1449">
        <v>3</v>
      </c>
      <c r="C22" s="1271" t="s">
        <v>725</v>
      </c>
      <c r="D22" s="1359" t="s">
        <v>58</v>
      </c>
      <c r="E22" s="1489">
        <v>16</v>
      </c>
      <c r="F22" s="1277"/>
      <c r="G22" s="1463">
        <f t="shared" si="0"/>
        <v>0</v>
      </c>
      <c r="H22" s="103"/>
    </row>
    <row r="23" spans="1:10" ht="63.75">
      <c r="A23" s="1425" t="s">
        <v>436</v>
      </c>
      <c r="B23" s="1449">
        <v>4</v>
      </c>
      <c r="C23" s="1271" t="s">
        <v>726</v>
      </c>
      <c r="D23" s="1359" t="s">
        <v>669</v>
      </c>
      <c r="E23" s="1204">
        <v>1</v>
      </c>
      <c r="F23" s="1277"/>
      <c r="G23" s="1463">
        <f t="shared" si="0"/>
        <v>0</v>
      </c>
      <c r="H23" s="103"/>
      <c r="I23" s="1488"/>
      <c r="J23" s="550"/>
    </row>
    <row r="24" spans="1:10" ht="51">
      <c r="A24" s="1425" t="s">
        <v>436</v>
      </c>
      <c r="B24" s="1449">
        <v>5</v>
      </c>
      <c r="C24" s="1271" t="s">
        <v>728</v>
      </c>
      <c r="D24" s="1359" t="s">
        <v>669</v>
      </c>
      <c r="E24" s="1204">
        <v>1</v>
      </c>
      <c r="F24" s="1277"/>
      <c r="G24" s="1463">
        <f t="shared" si="0"/>
        <v>0</v>
      </c>
      <c r="H24" s="103"/>
      <c r="I24" s="1488"/>
      <c r="J24" s="550"/>
    </row>
    <row r="25" spans="1:10" ht="51">
      <c r="A25" s="1425" t="s">
        <v>436</v>
      </c>
      <c r="B25" s="1449">
        <v>6</v>
      </c>
      <c r="C25" s="1271" t="s">
        <v>729</v>
      </c>
      <c r="D25" s="1359" t="s">
        <v>58</v>
      </c>
      <c r="E25" s="1204">
        <v>1</v>
      </c>
      <c r="F25" s="1277"/>
      <c r="G25" s="1463">
        <f t="shared" si="0"/>
        <v>0</v>
      </c>
      <c r="H25" s="103"/>
    </row>
    <row r="26" spans="1:10" ht="51">
      <c r="A26" s="1425" t="s">
        <v>436</v>
      </c>
      <c r="B26" s="1449">
        <v>7</v>
      </c>
      <c r="C26" s="1271" t="s">
        <v>730</v>
      </c>
      <c r="D26" s="1359" t="s">
        <v>58</v>
      </c>
      <c r="E26" s="1204">
        <v>1</v>
      </c>
      <c r="F26" s="1277"/>
      <c r="G26" s="1463">
        <f t="shared" si="0"/>
        <v>0</v>
      </c>
      <c r="H26" s="103"/>
    </row>
    <row r="27" spans="1:10" ht="114.75">
      <c r="A27" s="1425" t="s">
        <v>436</v>
      </c>
      <c r="B27" s="1449">
        <v>8</v>
      </c>
      <c r="C27" s="1271" t="s">
        <v>731</v>
      </c>
      <c r="D27" s="1359" t="s">
        <v>669</v>
      </c>
      <c r="E27" s="1204">
        <v>1</v>
      </c>
      <c r="F27" s="1277"/>
      <c r="G27" s="1463">
        <f t="shared" si="0"/>
        <v>0</v>
      </c>
      <c r="H27" s="103"/>
    </row>
    <row r="28" spans="1:10" ht="13.5" thickBot="1">
      <c r="A28" s="1427"/>
      <c r="B28" s="1450"/>
      <c r="C28" s="1428"/>
      <c r="D28" s="1397"/>
      <c r="E28" s="1397"/>
      <c r="F28" s="1397"/>
      <c r="G28" s="1397"/>
      <c r="H28" s="128"/>
    </row>
    <row r="29" spans="1:10" ht="15.75" thickBot="1">
      <c r="A29" s="1429"/>
      <c r="B29" s="1430"/>
      <c r="C29" s="1431" t="s">
        <v>732</v>
      </c>
      <c r="D29" s="1460"/>
      <c r="E29" s="1464"/>
      <c r="F29" s="1465"/>
      <c r="G29" s="1466">
        <f>SUM(G20:G27)</f>
        <v>0</v>
      </c>
      <c r="H29" s="103"/>
    </row>
    <row r="30" spans="1:10" ht="12.75">
      <c r="A30" s="1442"/>
      <c r="B30" s="1433"/>
      <c r="C30" s="1434"/>
      <c r="D30" s="1296"/>
      <c r="E30" s="1467"/>
      <c r="F30" s="1296"/>
      <c r="G30" s="1296"/>
      <c r="H30" s="103"/>
    </row>
    <row r="31" spans="1:10" ht="13.5" thickBot="1">
      <c r="A31" s="1442"/>
      <c r="B31" s="1433"/>
      <c r="C31" s="1434"/>
      <c r="D31" s="1296"/>
      <c r="E31" s="1467"/>
      <c r="F31" s="1296"/>
      <c r="G31" s="1296"/>
      <c r="H31" s="103"/>
    </row>
    <row r="32" spans="1:10" ht="12.75">
      <c r="A32" s="1497" t="s">
        <v>438</v>
      </c>
      <c r="B32" s="1498"/>
      <c r="C32" s="1499" t="s">
        <v>12</v>
      </c>
      <c r="D32" s="1500"/>
      <c r="E32" s="1500"/>
      <c r="F32" s="1500"/>
      <c r="G32" s="1501"/>
      <c r="H32" s="103"/>
    </row>
    <row r="33" spans="1:8" ht="140.25">
      <c r="A33" s="1503"/>
      <c r="B33" s="1504"/>
      <c r="C33" s="1298" t="s">
        <v>733</v>
      </c>
      <c r="D33" s="1359"/>
      <c r="E33" s="1359" t="s">
        <v>223</v>
      </c>
      <c r="F33" s="1359"/>
      <c r="G33" s="1359"/>
      <c r="H33" s="103"/>
    </row>
    <row r="34" spans="1:8" ht="25.5">
      <c r="A34" s="1423" t="s">
        <v>438</v>
      </c>
      <c r="B34" s="1448">
        <v>1</v>
      </c>
      <c r="C34" s="1271" t="s">
        <v>734</v>
      </c>
      <c r="D34" s="1394" t="s">
        <v>735</v>
      </c>
      <c r="E34" s="1462">
        <v>72</v>
      </c>
      <c r="F34" s="1277"/>
      <c r="G34" s="1502">
        <f t="shared" ref="G34:G40" si="1">ROUND(E34*F34,2)</f>
        <v>0</v>
      </c>
      <c r="H34" s="103"/>
    </row>
    <row r="35" spans="1:8" ht="63.75">
      <c r="A35" s="1425" t="s">
        <v>438</v>
      </c>
      <c r="B35" s="1449">
        <v>2</v>
      </c>
      <c r="C35" s="1271" t="s">
        <v>736</v>
      </c>
      <c r="D35" s="1359" t="s">
        <v>737</v>
      </c>
      <c r="E35" s="1204">
        <v>78</v>
      </c>
      <c r="F35" s="1277"/>
      <c r="G35" s="1463">
        <f t="shared" si="1"/>
        <v>0</v>
      </c>
      <c r="H35" s="103"/>
    </row>
    <row r="36" spans="1:8" ht="51">
      <c r="A36" s="1425" t="s">
        <v>438</v>
      </c>
      <c r="B36" s="1449">
        <v>3</v>
      </c>
      <c r="C36" s="1271" t="s">
        <v>738</v>
      </c>
      <c r="D36" s="1359" t="s">
        <v>737</v>
      </c>
      <c r="E36" s="1204">
        <v>78</v>
      </c>
      <c r="F36" s="1277"/>
      <c r="G36" s="1463">
        <f t="shared" si="1"/>
        <v>0</v>
      </c>
      <c r="H36" s="103"/>
    </row>
    <row r="37" spans="1:8" ht="63.75">
      <c r="A37" s="1425" t="s">
        <v>438</v>
      </c>
      <c r="B37" s="1449">
        <v>4</v>
      </c>
      <c r="C37" s="1271" t="s">
        <v>739</v>
      </c>
      <c r="D37" s="1359" t="s">
        <v>737</v>
      </c>
      <c r="E37" s="1204">
        <v>9.9</v>
      </c>
      <c r="F37" s="1277"/>
      <c r="G37" s="1463">
        <f t="shared" si="1"/>
        <v>0</v>
      </c>
      <c r="H37" s="103"/>
    </row>
    <row r="38" spans="1:8" ht="63.75">
      <c r="A38" s="1425" t="s">
        <v>438</v>
      </c>
      <c r="B38" s="1449">
        <v>5</v>
      </c>
      <c r="C38" s="1271" t="s">
        <v>740</v>
      </c>
      <c r="D38" s="1359" t="s">
        <v>737</v>
      </c>
      <c r="E38" s="1204">
        <v>23.099999999999998</v>
      </c>
      <c r="F38" s="1277"/>
      <c r="G38" s="1463">
        <f t="shared" si="1"/>
        <v>0</v>
      </c>
      <c r="H38" s="103"/>
    </row>
    <row r="39" spans="1:8" ht="76.5">
      <c r="A39" s="1425" t="s">
        <v>438</v>
      </c>
      <c r="B39" s="1449">
        <v>6</v>
      </c>
      <c r="C39" s="1271" t="s">
        <v>741</v>
      </c>
      <c r="D39" s="1359" t="s">
        <v>737</v>
      </c>
      <c r="E39" s="1204">
        <v>3</v>
      </c>
      <c r="F39" s="1277"/>
      <c r="G39" s="1463">
        <f t="shared" si="1"/>
        <v>0</v>
      </c>
      <c r="H39" s="103"/>
    </row>
    <row r="40" spans="1:8" ht="76.5">
      <c r="A40" s="1425" t="s">
        <v>438</v>
      </c>
      <c r="B40" s="1449">
        <v>7</v>
      </c>
      <c r="C40" s="1271" t="s">
        <v>742</v>
      </c>
      <c r="D40" s="1359" t="s">
        <v>737</v>
      </c>
      <c r="E40" s="1204">
        <v>3</v>
      </c>
      <c r="F40" s="1277"/>
      <c r="G40" s="1463">
        <f t="shared" si="1"/>
        <v>0</v>
      </c>
      <c r="H40" s="103"/>
    </row>
    <row r="41" spans="1:8" ht="76.5">
      <c r="A41" s="1425" t="s">
        <v>438</v>
      </c>
      <c r="B41" s="1449">
        <v>8</v>
      </c>
      <c r="C41" s="1271" t="s">
        <v>743</v>
      </c>
      <c r="D41" s="1359" t="s">
        <v>737</v>
      </c>
      <c r="E41" s="1204">
        <v>3</v>
      </c>
      <c r="F41" s="1277"/>
      <c r="G41" s="1463">
        <f>+E41*F41</f>
        <v>0</v>
      </c>
      <c r="H41" s="103"/>
    </row>
    <row r="42" spans="1:8" ht="63.75">
      <c r="A42" s="1425" t="s">
        <v>438</v>
      </c>
      <c r="B42" s="1449">
        <v>9</v>
      </c>
      <c r="C42" s="1271" t="s">
        <v>744</v>
      </c>
      <c r="D42" s="1359" t="s">
        <v>737</v>
      </c>
      <c r="E42" s="1204">
        <v>2</v>
      </c>
      <c r="F42" s="1277"/>
      <c r="G42" s="1463">
        <f t="shared" ref="G42:G52" si="2">ROUND(E42*F42,2)</f>
        <v>0</v>
      </c>
      <c r="H42" s="103"/>
    </row>
    <row r="43" spans="1:8" ht="51">
      <c r="A43" s="1425" t="s">
        <v>438</v>
      </c>
      <c r="B43" s="1449">
        <v>10</v>
      </c>
      <c r="C43" s="1490" t="s">
        <v>745</v>
      </c>
      <c r="D43" s="1491" t="s">
        <v>737</v>
      </c>
      <c r="E43" s="1489">
        <v>191.5</v>
      </c>
      <c r="F43" s="1277"/>
      <c r="G43" s="1463">
        <f t="shared" si="2"/>
        <v>0</v>
      </c>
      <c r="H43" s="103"/>
    </row>
    <row r="44" spans="1:8" ht="38.25">
      <c r="A44" s="1425" t="s">
        <v>438</v>
      </c>
      <c r="B44" s="1449">
        <v>11</v>
      </c>
      <c r="C44" s="1271" t="s">
        <v>746</v>
      </c>
      <c r="D44" s="1359" t="s">
        <v>7</v>
      </c>
      <c r="E44" s="1204">
        <v>24</v>
      </c>
      <c r="F44" s="1277"/>
      <c r="G44" s="1463">
        <f t="shared" si="2"/>
        <v>0</v>
      </c>
      <c r="H44" s="495"/>
    </row>
    <row r="45" spans="1:8" ht="25.5">
      <c r="A45" s="1425" t="s">
        <v>438</v>
      </c>
      <c r="B45" s="1449">
        <v>12</v>
      </c>
      <c r="C45" s="1271" t="s">
        <v>747</v>
      </c>
      <c r="D45" s="1359" t="s">
        <v>735</v>
      </c>
      <c r="E45" s="1462">
        <v>29</v>
      </c>
      <c r="F45" s="1277"/>
      <c r="G45" s="1463">
        <f t="shared" si="2"/>
        <v>0</v>
      </c>
      <c r="H45" s="495"/>
    </row>
    <row r="46" spans="1:8" ht="76.5">
      <c r="A46" s="1425" t="s">
        <v>438</v>
      </c>
      <c r="B46" s="1449">
        <v>13</v>
      </c>
      <c r="C46" s="1271" t="s">
        <v>748</v>
      </c>
      <c r="D46" s="1359" t="s">
        <v>737</v>
      </c>
      <c r="E46" s="1462">
        <v>11</v>
      </c>
      <c r="F46" s="1277"/>
      <c r="G46" s="1463">
        <f t="shared" si="2"/>
        <v>0</v>
      </c>
      <c r="H46" s="495"/>
    </row>
    <row r="47" spans="1:8" ht="38.25">
      <c r="A47" s="1425" t="s">
        <v>438</v>
      </c>
      <c r="B47" s="1449">
        <v>14</v>
      </c>
      <c r="C47" s="1271" t="s">
        <v>749</v>
      </c>
      <c r="D47" s="1359" t="s">
        <v>737</v>
      </c>
      <c r="E47" s="1204">
        <v>102</v>
      </c>
      <c r="F47" s="1277"/>
      <c r="G47" s="1463">
        <f t="shared" si="2"/>
        <v>0</v>
      </c>
      <c r="H47" s="103"/>
    </row>
    <row r="48" spans="1:8" ht="38.25">
      <c r="A48" s="1425" t="s">
        <v>438</v>
      </c>
      <c r="B48" s="1449">
        <v>15</v>
      </c>
      <c r="C48" s="1271" t="s">
        <v>750</v>
      </c>
      <c r="D48" s="1359" t="s">
        <v>737</v>
      </c>
      <c r="E48" s="1204">
        <v>141.44999999999999</v>
      </c>
      <c r="F48" s="1277"/>
      <c r="G48" s="1463">
        <f t="shared" si="2"/>
        <v>0</v>
      </c>
      <c r="H48" s="103"/>
    </row>
    <row r="49" spans="1:8" ht="38.25">
      <c r="A49" s="1425" t="s">
        <v>438</v>
      </c>
      <c r="B49" s="1449">
        <v>16</v>
      </c>
      <c r="C49" s="1271" t="s">
        <v>751</v>
      </c>
      <c r="D49" s="1359" t="s">
        <v>737</v>
      </c>
      <c r="E49" s="1204">
        <v>14</v>
      </c>
      <c r="F49" s="1277"/>
      <c r="G49" s="1463">
        <f t="shared" si="2"/>
        <v>0</v>
      </c>
      <c r="H49" s="103"/>
    </row>
    <row r="50" spans="1:8" ht="51">
      <c r="A50" s="1425" t="s">
        <v>438</v>
      </c>
      <c r="B50" s="1449">
        <v>17</v>
      </c>
      <c r="C50" s="1271" t="s">
        <v>752</v>
      </c>
      <c r="D50" s="1359" t="s">
        <v>735</v>
      </c>
      <c r="E50" s="1204">
        <v>72</v>
      </c>
      <c r="F50" s="1277"/>
      <c r="G50" s="1463">
        <f t="shared" si="2"/>
        <v>0</v>
      </c>
      <c r="H50" s="103"/>
    </row>
    <row r="51" spans="1:8" ht="25.5">
      <c r="A51" s="1425" t="s">
        <v>438</v>
      </c>
      <c r="B51" s="1449">
        <v>18</v>
      </c>
      <c r="C51" s="1271" t="s">
        <v>753</v>
      </c>
      <c r="D51" s="1359" t="s">
        <v>727</v>
      </c>
      <c r="E51" s="1204">
        <v>1</v>
      </c>
      <c r="F51" s="1277"/>
      <c r="G51" s="1463">
        <f t="shared" si="2"/>
        <v>0</v>
      </c>
      <c r="H51" s="103"/>
    </row>
    <row r="52" spans="1:8" ht="25.5">
      <c r="A52" s="1425" t="s">
        <v>438</v>
      </c>
      <c r="B52" s="1449">
        <v>19</v>
      </c>
      <c r="C52" s="1271" t="s">
        <v>754</v>
      </c>
      <c r="D52" s="1359" t="s">
        <v>737</v>
      </c>
      <c r="E52" s="1204">
        <v>250.05</v>
      </c>
      <c r="F52" s="1277"/>
      <c r="G52" s="1463">
        <f t="shared" si="2"/>
        <v>0</v>
      </c>
      <c r="H52" s="103"/>
    </row>
    <row r="53" spans="1:8" ht="13.5" thickBot="1">
      <c r="A53" s="1436"/>
      <c r="B53" s="1433"/>
      <c r="C53" s="1437"/>
      <c r="D53" s="1468"/>
      <c r="E53" s="1467"/>
      <c r="F53" s="1296"/>
      <c r="G53" s="1397"/>
      <c r="H53" s="103"/>
    </row>
    <row r="54" spans="1:8" ht="15.75" thickBot="1">
      <c r="A54" s="1429"/>
      <c r="B54" s="1430"/>
      <c r="C54" s="1431" t="s">
        <v>755</v>
      </c>
      <c r="D54" s="1460"/>
      <c r="E54" s="1460"/>
      <c r="F54" s="1469"/>
      <c r="G54" s="1466">
        <f>SUM(G34:G52)</f>
        <v>0</v>
      </c>
      <c r="H54" s="103"/>
    </row>
    <row r="55" spans="1:8" ht="12.75">
      <c r="A55" s="1438"/>
      <c r="B55" s="1433"/>
      <c r="C55" s="1434"/>
      <c r="D55" s="1296"/>
      <c r="E55" s="1296"/>
      <c r="F55" s="1296"/>
      <c r="G55" s="1296"/>
      <c r="H55" s="103"/>
    </row>
    <row r="56" spans="1:8" ht="13.5" thickBot="1">
      <c r="A56" s="1438"/>
      <c r="B56" s="1433"/>
      <c r="C56" s="1434"/>
      <c r="D56" s="1296"/>
      <c r="E56" s="1296"/>
      <c r="F56" s="1296"/>
      <c r="G56" s="1296"/>
      <c r="H56" s="103"/>
    </row>
    <row r="57" spans="1:8" ht="13.5" thickBot="1">
      <c r="A57" s="1497" t="s">
        <v>440</v>
      </c>
      <c r="B57" s="1498" t="s">
        <v>223</v>
      </c>
      <c r="C57" s="1499" t="s">
        <v>241</v>
      </c>
      <c r="D57" s="1500"/>
      <c r="E57" s="1500"/>
      <c r="F57" s="1500"/>
      <c r="G57" s="1501"/>
      <c r="H57" s="103"/>
    </row>
    <row r="58" spans="1:8" ht="13.5" thickBot="1">
      <c r="A58" s="1439" t="s">
        <v>756</v>
      </c>
      <c r="B58" s="1435"/>
      <c r="C58" s="1422" t="s">
        <v>757</v>
      </c>
      <c r="D58" s="1460"/>
      <c r="E58" s="1460"/>
      <c r="F58" s="1460"/>
      <c r="G58" s="1461"/>
      <c r="H58" s="103"/>
    </row>
    <row r="59" spans="1:8" ht="63.75">
      <c r="A59" s="1441" t="s">
        <v>756</v>
      </c>
      <c r="B59" s="1449">
        <v>1</v>
      </c>
      <c r="C59" s="1490" t="s">
        <v>758</v>
      </c>
      <c r="D59" s="1491" t="s">
        <v>132</v>
      </c>
      <c r="E59" s="1489">
        <v>90</v>
      </c>
      <c r="F59" s="1277"/>
      <c r="G59" s="1463">
        <f>ROUND(E59*F59,2)</f>
        <v>0</v>
      </c>
      <c r="H59" s="103"/>
    </row>
    <row r="60" spans="1:8" ht="63.75">
      <c r="A60" s="1441" t="s">
        <v>756</v>
      </c>
      <c r="B60" s="1449">
        <v>2</v>
      </c>
      <c r="C60" s="1490" t="s">
        <v>759</v>
      </c>
      <c r="D60" s="1491" t="s">
        <v>132</v>
      </c>
      <c r="E60" s="1489">
        <v>191.5</v>
      </c>
      <c r="F60" s="1277"/>
      <c r="G60" s="1463">
        <f>ROUND(E60*F60,2)</f>
        <v>0</v>
      </c>
      <c r="H60" s="103"/>
    </row>
    <row r="61" spans="1:8" ht="13.5" thickBot="1">
      <c r="A61" s="1438"/>
      <c r="B61" s="1433"/>
      <c r="C61" s="1437"/>
      <c r="D61" s="1296"/>
      <c r="E61" s="1492" t="s">
        <v>223</v>
      </c>
      <c r="F61" s="1397"/>
      <c r="G61" s="1397"/>
      <c r="H61" s="103"/>
    </row>
    <row r="62" spans="1:8" ht="15.75" thickBot="1">
      <c r="A62" s="1429"/>
      <c r="B62" s="1430"/>
      <c r="C62" s="1431" t="s">
        <v>760</v>
      </c>
      <c r="D62" s="1460"/>
      <c r="E62" s="1469"/>
      <c r="F62" s="1469"/>
      <c r="G62" s="1466">
        <f>SUM(G59:G60)</f>
        <v>0</v>
      </c>
      <c r="H62" s="103"/>
    </row>
    <row r="63" spans="1:8" ht="13.5" thickBot="1">
      <c r="A63" s="1438"/>
      <c r="B63" s="1433"/>
      <c r="C63" s="1437"/>
      <c r="D63" s="1296"/>
      <c r="E63" s="1397"/>
      <c r="F63" s="1397"/>
      <c r="G63" s="1397"/>
      <c r="H63" s="103"/>
    </row>
    <row r="64" spans="1:8" ht="13.5" thickBot="1">
      <c r="A64" s="1439" t="s">
        <v>761</v>
      </c>
      <c r="B64" s="1435"/>
      <c r="C64" s="1422" t="s">
        <v>762</v>
      </c>
      <c r="D64" s="1460"/>
      <c r="E64" s="1460"/>
      <c r="F64" s="1460"/>
      <c r="G64" s="1461"/>
      <c r="H64" s="103"/>
    </row>
    <row r="65" spans="1:8" ht="12.75">
      <c r="A65" s="1440"/>
      <c r="B65" s="1443"/>
      <c r="C65" s="1428"/>
      <c r="D65" s="1397"/>
      <c r="E65" s="1397"/>
      <c r="F65" s="1397"/>
      <c r="G65" s="1397"/>
      <c r="H65" s="128"/>
    </row>
    <row r="66" spans="1:8" ht="63" customHeight="1">
      <c r="A66" s="1441" t="s">
        <v>761</v>
      </c>
      <c r="B66" s="1449">
        <v>1</v>
      </c>
      <c r="C66" s="1409" t="s">
        <v>763</v>
      </c>
      <c r="D66" s="1359" t="s">
        <v>58</v>
      </c>
      <c r="E66" s="1204">
        <v>1</v>
      </c>
      <c r="F66" s="1277"/>
      <c r="G66" s="1463">
        <f>ROUND(E66*F66,2)</f>
        <v>0</v>
      </c>
      <c r="H66" s="103"/>
    </row>
    <row r="67" spans="1:8" ht="13.5" thickBot="1">
      <c r="A67" s="1442"/>
      <c r="B67" s="1443"/>
      <c r="C67" s="1428"/>
      <c r="D67" s="1397"/>
      <c r="E67" s="1397"/>
      <c r="F67" s="1397"/>
      <c r="G67" s="1397"/>
      <c r="H67" s="103"/>
    </row>
    <row r="68" spans="1:8" ht="15.75" thickBot="1">
      <c r="A68" s="1429"/>
      <c r="B68" s="1430"/>
      <c r="C68" s="1422" t="s">
        <v>764</v>
      </c>
      <c r="D68" s="1460"/>
      <c r="E68" s="1469"/>
      <c r="F68" s="1469"/>
      <c r="G68" s="1466">
        <f>SUM(G66:G66)</f>
        <v>0</v>
      </c>
      <c r="H68" s="103"/>
    </row>
    <row r="69" spans="1:8" ht="13.5" thickBot="1">
      <c r="A69" s="1438"/>
      <c r="B69" s="1433"/>
      <c r="C69" s="1437"/>
      <c r="D69" s="1296"/>
      <c r="E69" s="1397"/>
      <c r="F69" s="1397"/>
      <c r="G69" s="1397"/>
      <c r="H69" s="103"/>
    </row>
    <row r="70" spans="1:8" ht="15.75" thickBot="1">
      <c r="A70" s="1429"/>
      <c r="B70" s="1430"/>
      <c r="C70" s="1431" t="s">
        <v>765</v>
      </c>
      <c r="D70" s="1460"/>
      <c r="E70" s="1469"/>
      <c r="F70" s="1469"/>
      <c r="G70" s="1466">
        <f>+G62+G68</f>
        <v>0</v>
      </c>
      <c r="H70" s="103"/>
    </row>
    <row r="71" spans="1:8" ht="12.75">
      <c r="A71" s="1438"/>
      <c r="B71" s="1433"/>
      <c r="C71" s="1437"/>
      <c r="D71" s="1296"/>
      <c r="E71" s="1296"/>
      <c r="F71" s="1296"/>
      <c r="G71" s="1296"/>
      <c r="H71" s="103"/>
    </row>
    <row r="72" spans="1:8" ht="13.5" thickBot="1">
      <c r="A72" s="1438"/>
      <c r="B72" s="1433"/>
      <c r="C72" s="1437"/>
      <c r="D72" s="1296"/>
      <c r="E72" s="1296"/>
      <c r="F72" s="1296"/>
      <c r="G72" s="1296"/>
      <c r="H72" s="103"/>
    </row>
    <row r="73" spans="1:8" ht="13.5" thickBot="1">
      <c r="A73" s="1420" t="s">
        <v>442</v>
      </c>
      <c r="B73" s="1435"/>
      <c r="C73" s="1422" t="s">
        <v>766</v>
      </c>
      <c r="D73" s="1460"/>
      <c r="E73" s="1460"/>
      <c r="F73" s="1460"/>
      <c r="G73" s="1461"/>
      <c r="H73" s="103"/>
    </row>
    <row r="74" spans="1:8" ht="43.5">
      <c r="A74" s="1423" t="s">
        <v>442</v>
      </c>
      <c r="B74" s="1449">
        <v>1</v>
      </c>
      <c r="C74" s="1271" t="s">
        <v>767</v>
      </c>
      <c r="D74" s="1394" t="s">
        <v>5</v>
      </c>
      <c r="E74" s="1462">
        <v>37.44</v>
      </c>
      <c r="F74" s="1277"/>
      <c r="G74" s="1463">
        <f>ROUND(E74*F74,2)</f>
        <v>0</v>
      </c>
      <c r="H74" s="103"/>
    </row>
    <row r="75" spans="1:8" ht="43.5">
      <c r="A75" s="1423" t="s">
        <v>442</v>
      </c>
      <c r="B75" s="1449">
        <v>2</v>
      </c>
      <c r="C75" s="1271" t="s">
        <v>767</v>
      </c>
      <c r="D75" s="1394" t="s">
        <v>5</v>
      </c>
      <c r="E75" s="1462">
        <v>8</v>
      </c>
      <c r="F75" s="1277"/>
      <c r="G75" s="1463">
        <f>ROUND(E75*F75,2)</f>
        <v>0</v>
      </c>
      <c r="H75" s="103"/>
    </row>
    <row r="76" spans="1:8" ht="25.5">
      <c r="A76" s="1423" t="s">
        <v>442</v>
      </c>
      <c r="B76" s="1449">
        <v>3</v>
      </c>
      <c r="C76" s="1271" t="s">
        <v>768</v>
      </c>
      <c r="D76" s="1394"/>
      <c r="E76" s="1462" t="s">
        <v>223</v>
      </c>
      <c r="F76" s="1463"/>
      <c r="G76" s="1463"/>
      <c r="H76" s="103"/>
    </row>
    <row r="77" spans="1:8">
      <c r="A77" s="1423"/>
      <c r="B77" s="1448"/>
      <c r="C77" s="1271" t="s">
        <v>769</v>
      </c>
      <c r="D77" s="1394" t="s">
        <v>58</v>
      </c>
      <c r="E77" s="1462">
        <v>2</v>
      </c>
      <c r="F77" s="1277"/>
      <c r="G77" s="1463">
        <f>ROUND(E77*F77,2)</f>
        <v>0</v>
      </c>
      <c r="H77" s="103"/>
    </row>
    <row r="78" spans="1:8" ht="76.5">
      <c r="A78" s="1423"/>
      <c r="B78" s="1449"/>
      <c r="C78" s="1271" t="s">
        <v>770</v>
      </c>
      <c r="D78" s="1359"/>
      <c r="E78" s="1462" t="s">
        <v>223</v>
      </c>
      <c r="F78" s="1463"/>
      <c r="G78" s="1463"/>
      <c r="H78" s="103"/>
    </row>
    <row r="79" spans="1:8" ht="140.25">
      <c r="A79" s="1423" t="s">
        <v>442</v>
      </c>
      <c r="B79" s="1449">
        <v>4</v>
      </c>
      <c r="C79" s="1271" t="s">
        <v>771</v>
      </c>
      <c r="D79" s="1359"/>
      <c r="E79" s="1462" t="s">
        <v>223</v>
      </c>
      <c r="F79" s="1463"/>
      <c r="G79" s="1463"/>
      <c r="H79" s="103"/>
    </row>
    <row r="80" spans="1:8">
      <c r="A80" s="1423"/>
      <c r="B80" s="1449"/>
      <c r="C80" s="1271" t="s">
        <v>772</v>
      </c>
      <c r="D80" s="1359" t="s">
        <v>58</v>
      </c>
      <c r="E80" s="1462">
        <v>1</v>
      </c>
      <c r="F80" s="1277"/>
      <c r="G80" s="1463">
        <f>ROUND(E80*F80,2)</f>
        <v>0</v>
      </c>
      <c r="H80" s="103"/>
    </row>
    <row r="81" spans="1:8" ht="140.25">
      <c r="A81" s="1423" t="s">
        <v>442</v>
      </c>
      <c r="B81" s="1449">
        <v>5</v>
      </c>
      <c r="C81" s="1271" t="s">
        <v>771</v>
      </c>
      <c r="D81" s="1359"/>
      <c r="E81" s="1462" t="s">
        <v>223</v>
      </c>
      <c r="F81" s="1463"/>
      <c r="G81" s="1463"/>
      <c r="H81" s="103"/>
    </row>
    <row r="82" spans="1:8">
      <c r="A82" s="1425"/>
      <c r="B82" s="1449"/>
      <c r="C82" s="1271" t="s">
        <v>773</v>
      </c>
      <c r="D82" s="1359" t="s">
        <v>58</v>
      </c>
      <c r="E82" s="1204">
        <v>1</v>
      </c>
      <c r="F82" s="1277"/>
      <c r="G82" s="1463">
        <f>ROUND(E82*F82,2)</f>
        <v>0</v>
      </c>
      <c r="H82" s="103"/>
    </row>
    <row r="83" spans="1:8" ht="38.25">
      <c r="A83" s="1423" t="s">
        <v>442</v>
      </c>
      <c r="B83" s="1449">
        <v>6</v>
      </c>
      <c r="C83" s="1271" t="s">
        <v>774</v>
      </c>
      <c r="D83" s="1359" t="s">
        <v>58</v>
      </c>
      <c r="E83" s="1204">
        <v>1</v>
      </c>
      <c r="F83" s="1277"/>
      <c r="G83" s="1463">
        <f>ROUND(E83*F83,2)</f>
        <v>0</v>
      </c>
      <c r="H83" s="103"/>
    </row>
    <row r="84" spans="1:8" ht="140.25">
      <c r="A84" s="1425" t="s">
        <v>442</v>
      </c>
      <c r="B84" s="1449">
        <v>7</v>
      </c>
      <c r="C84" s="1271" t="s">
        <v>775</v>
      </c>
      <c r="D84" s="1359" t="s">
        <v>58</v>
      </c>
      <c r="E84" s="1462">
        <v>23</v>
      </c>
      <c r="F84" s="1277"/>
      <c r="G84" s="1463">
        <f>ROUND(E84*F84,2)</f>
        <v>0</v>
      </c>
      <c r="H84" s="103"/>
    </row>
    <row r="85" spans="1:8" ht="191.25">
      <c r="A85" s="1425" t="s">
        <v>442</v>
      </c>
      <c r="B85" s="1449">
        <v>8</v>
      </c>
      <c r="C85" s="1271" t="s">
        <v>776</v>
      </c>
      <c r="D85" s="1359" t="s">
        <v>58</v>
      </c>
      <c r="E85" s="1462">
        <v>32</v>
      </c>
      <c r="F85" s="1277"/>
      <c r="G85" s="1463">
        <f>ROUND(E85*F85,2)</f>
        <v>0</v>
      </c>
      <c r="H85" s="103"/>
    </row>
    <row r="86" spans="1:8" ht="51">
      <c r="A86" s="1425" t="s">
        <v>442</v>
      </c>
      <c r="B86" s="1449">
        <v>9</v>
      </c>
      <c r="C86" s="1271" t="s">
        <v>777</v>
      </c>
      <c r="D86" s="1359"/>
      <c r="E86" s="1462" t="s">
        <v>223</v>
      </c>
      <c r="F86" s="1359"/>
      <c r="G86" s="1359"/>
      <c r="H86" s="103"/>
    </row>
    <row r="87" spans="1:8">
      <c r="A87" s="1425"/>
      <c r="B87" s="1449"/>
      <c r="C87" s="1271" t="s">
        <v>778</v>
      </c>
      <c r="D87" s="1359" t="s">
        <v>58</v>
      </c>
      <c r="E87" s="1204">
        <v>1</v>
      </c>
      <c r="F87" s="1277"/>
      <c r="G87" s="1463">
        <f>ROUND(E87*F87,2)</f>
        <v>0</v>
      </c>
      <c r="H87" s="103"/>
    </row>
    <row r="88" spans="1:8">
      <c r="A88" s="1425" t="s">
        <v>442</v>
      </c>
      <c r="B88" s="1449">
        <v>10</v>
      </c>
      <c r="C88" s="1271" t="s">
        <v>779</v>
      </c>
      <c r="D88" s="1359" t="s">
        <v>115</v>
      </c>
      <c r="E88" s="1204">
        <v>318.94</v>
      </c>
      <c r="F88" s="1277"/>
      <c r="G88" s="1463">
        <f>ROUND(E88*F88,2)</f>
        <v>0</v>
      </c>
      <c r="H88" s="103"/>
    </row>
    <row r="89" spans="1:8">
      <c r="A89" s="1425" t="s">
        <v>442</v>
      </c>
      <c r="B89" s="1449">
        <v>11</v>
      </c>
      <c r="C89" s="1271" t="s">
        <v>780</v>
      </c>
      <c r="D89" s="1359" t="s">
        <v>115</v>
      </c>
      <c r="E89" s="1204">
        <v>318.94</v>
      </c>
      <c r="F89" s="1277"/>
      <c r="G89" s="1463">
        <f>ROUND(E89*F89,2)</f>
        <v>0</v>
      </c>
      <c r="H89" s="573"/>
    </row>
    <row r="90" spans="1:8">
      <c r="A90" s="1425" t="s">
        <v>442</v>
      </c>
      <c r="B90" s="1449">
        <v>12</v>
      </c>
      <c r="C90" s="1271" t="s">
        <v>781</v>
      </c>
      <c r="D90" s="1359" t="s">
        <v>115</v>
      </c>
      <c r="E90" s="1204">
        <v>318.94</v>
      </c>
      <c r="F90" s="1277"/>
      <c r="G90" s="1463">
        <f>ROUND(E90*F90,2)</f>
        <v>0</v>
      </c>
      <c r="H90" s="573"/>
    </row>
    <row r="91" spans="1:8" ht="13.5" thickBot="1">
      <c r="A91" s="1442"/>
      <c r="B91" s="1433"/>
      <c r="C91" s="1495"/>
      <c r="D91" s="1296"/>
      <c r="E91" s="1296"/>
      <c r="F91" s="1296"/>
      <c r="G91" s="1296"/>
      <c r="H91" s="103"/>
    </row>
    <row r="92" spans="1:8" ht="15.75" thickBot="1">
      <c r="A92" s="1429"/>
      <c r="B92" s="1430"/>
      <c r="C92" s="1446" t="s">
        <v>782</v>
      </c>
      <c r="D92" s="1460"/>
      <c r="E92" s="1461"/>
      <c r="F92" s="1461"/>
      <c r="G92" s="1466">
        <f>SUM(G74:G90)</f>
        <v>0</v>
      </c>
      <c r="H92" s="103"/>
    </row>
    <row r="93" spans="1:8" ht="15">
      <c r="A93" s="1442"/>
      <c r="B93" s="1443"/>
      <c r="C93" s="1496"/>
      <c r="D93" s="1397"/>
      <c r="E93" s="1397"/>
      <c r="F93" s="1397"/>
      <c r="G93" s="1451"/>
      <c r="H93" s="103"/>
    </row>
    <row r="94" spans="1:8" ht="15.75" thickBot="1">
      <c r="A94" s="1442"/>
      <c r="B94" s="1443"/>
      <c r="C94" s="1496"/>
      <c r="D94" s="1397"/>
      <c r="E94" s="1397"/>
      <c r="F94" s="1397"/>
      <c r="G94" s="1451"/>
      <c r="H94" s="103"/>
    </row>
    <row r="95" spans="1:8" ht="13.5" thickBot="1">
      <c r="A95" s="1420" t="s">
        <v>444</v>
      </c>
      <c r="B95" s="1444"/>
      <c r="C95" s="1445" t="s">
        <v>783</v>
      </c>
      <c r="D95" s="1460"/>
      <c r="E95" s="1460"/>
      <c r="F95" s="1460"/>
      <c r="G95" s="1461"/>
      <c r="H95" s="103"/>
    </row>
    <row r="96" spans="1:8" ht="25.5">
      <c r="A96" s="1425" t="s">
        <v>444</v>
      </c>
      <c r="B96" s="1449">
        <v>1</v>
      </c>
      <c r="C96" s="1271" t="s">
        <v>784</v>
      </c>
      <c r="D96" s="1470" t="s">
        <v>115</v>
      </c>
      <c r="E96" s="1204">
        <v>318.94</v>
      </c>
      <c r="F96" s="1277"/>
      <c r="G96" s="1463">
        <f>ROUND(E96*F96,2)</f>
        <v>0</v>
      </c>
      <c r="H96" s="103"/>
    </row>
    <row r="97" spans="1:8" ht="13.5" thickBot="1">
      <c r="A97" s="1442"/>
      <c r="B97" s="1443"/>
      <c r="C97" s="1428"/>
      <c r="D97" s="1397"/>
      <c r="E97" s="1296"/>
      <c r="F97" s="1296"/>
      <c r="G97" s="1296"/>
      <c r="H97" s="103"/>
    </row>
    <row r="98" spans="1:8" ht="15.75" thickBot="1">
      <c r="A98" s="1429"/>
      <c r="B98" s="1430"/>
      <c r="C98" s="1446" t="s">
        <v>785</v>
      </c>
      <c r="D98" s="1460"/>
      <c r="E98" s="1461"/>
      <c r="F98" s="1461"/>
      <c r="G98" s="1471">
        <f>SUM(G96:G96)</f>
        <v>0</v>
      </c>
      <c r="H98" s="103"/>
    </row>
    <row r="99" spans="1:8">
      <c r="A99" s="1438"/>
      <c r="B99" s="1433"/>
      <c r="C99" s="1428"/>
      <c r="D99" s="1452"/>
      <c r="E99" s="1708">
        <f>SUM(E20:E97)</f>
        <v>3169.6400000000003</v>
      </c>
      <c r="F99" s="1296"/>
      <c r="G99" s="1296"/>
      <c r="H99" s="103"/>
    </row>
    <row r="100" spans="1:8">
      <c r="B100" s="1263"/>
      <c r="C100" s="552"/>
      <c r="H100" s="103"/>
    </row>
    <row r="101" spans="1:8">
      <c r="B101" s="1263"/>
      <c r="C101" s="552"/>
      <c r="H101" s="103"/>
    </row>
    <row r="102" spans="1:8">
      <c r="B102" s="1263"/>
      <c r="C102" s="552"/>
      <c r="H102" s="103"/>
    </row>
    <row r="103" spans="1:8">
      <c r="B103" s="1263"/>
      <c r="C103" s="552"/>
      <c r="H103" s="103"/>
    </row>
    <row r="104" spans="1:8">
      <c r="B104" s="1263"/>
      <c r="C104" s="552"/>
      <c r="H104" s="103"/>
    </row>
    <row r="105" spans="1:8">
      <c r="B105" s="1263"/>
      <c r="C105" s="552"/>
      <c r="H105" s="103"/>
    </row>
    <row r="106" spans="1:8">
      <c r="B106" s="1263"/>
      <c r="C106" s="552"/>
      <c r="H106" s="103"/>
    </row>
    <row r="107" spans="1:8">
      <c r="B107" s="1263"/>
      <c r="C107" s="552"/>
      <c r="H107" s="103"/>
    </row>
    <row r="108" spans="1:8">
      <c r="B108" s="1263"/>
      <c r="C108" s="552"/>
      <c r="H108" s="103"/>
    </row>
    <row r="109" spans="1:8">
      <c r="B109" s="1263"/>
      <c r="C109" s="552"/>
      <c r="H109" s="103"/>
    </row>
    <row r="110" spans="1:8">
      <c r="B110" s="1263"/>
      <c r="C110" s="552"/>
      <c r="H110" s="103"/>
    </row>
    <row r="111" spans="1:8">
      <c r="B111" s="1263"/>
      <c r="C111" s="552"/>
      <c r="H111" s="103"/>
    </row>
    <row r="112" spans="1:8">
      <c r="B112" s="1263"/>
      <c r="C112" s="552"/>
      <c r="H112" s="103"/>
    </row>
    <row r="113" spans="2:8">
      <c r="B113" s="1263"/>
      <c r="C113" s="552"/>
      <c r="H113" s="103"/>
    </row>
    <row r="114" spans="2:8">
      <c r="B114" s="1263"/>
      <c r="C114" s="552"/>
      <c r="H114" s="103"/>
    </row>
    <row r="115" spans="2:8">
      <c r="B115" s="1263"/>
      <c r="C115" s="552"/>
      <c r="H115" s="103"/>
    </row>
    <row r="116" spans="2:8">
      <c r="B116" s="1263"/>
      <c r="C116" s="552"/>
      <c r="H116" s="103"/>
    </row>
    <row r="117" spans="2:8">
      <c r="B117" s="1263"/>
      <c r="C117" s="552"/>
      <c r="H117" s="103"/>
    </row>
    <row r="118" spans="2:8">
      <c r="B118" s="1263"/>
      <c r="C118" s="552"/>
      <c r="H118" s="103"/>
    </row>
    <row r="119" spans="2:8">
      <c r="B119" s="1263"/>
      <c r="C119" s="552"/>
      <c r="H119" s="103"/>
    </row>
    <row r="120" spans="2:8">
      <c r="B120" s="1263"/>
      <c r="C120" s="552"/>
      <c r="H120" s="103"/>
    </row>
    <row r="121" spans="2:8">
      <c r="B121" s="1263"/>
      <c r="C121" s="552"/>
      <c r="H121" s="103"/>
    </row>
    <row r="122" spans="2:8">
      <c r="B122" s="1263"/>
      <c r="C122" s="552"/>
      <c r="H122" s="103"/>
    </row>
    <row r="123" spans="2:8">
      <c r="B123" s="1263"/>
      <c r="C123" s="552"/>
      <c r="H123" s="103"/>
    </row>
    <row r="124" spans="2:8">
      <c r="B124" s="1263"/>
      <c r="C124" s="552"/>
      <c r="H124" s="103"/>
    </row>
    <row r="125" spans="2:8">
      <c r="B125" s="1263"/>
      <c r="C125" s="552"/>
      <c r="H125" s="103"/>
    </row>
    <row r="126" spans="2:8">
      <c r="B126" s="1263"/>
      <c r="C126" s="552"/>
      <c r="H126" s="103"/>
    </row>
    <row r="127" spans="2:8">
      <c r="B127" s="1263"/>
      <c r="C127" s="552"/>
      <c r="H127" s="103"/>
    </row>
    <row r="128" spans="2:8">
      <c r="B128" s="1263"/>
      <c r="C128" s="552"/>
      <c r="H128" s="103"/>
    </row>
    <row r="129" spans="2:8">
      <c r="B129" s="1263"/>
      <c r="C129" s="552"/>
      <c r="H129" s="103"/>
    </row>
    <row r="130" spans="2:8">
      <c r="B130" s="1263"/>
      <c r="C130" s="552"/>
      <c r="H130" s="103"/>
    </row>
    <row r="131" spans="2:8">
      <c r="B131" s="1263"/>
      <c r="C131" s="552"/>
      <c r="H131" s="103"/>
    </row>
    <row r="132" spans="2:8">
      <c r="B132" s="1263"/>
      <c r="C132" s="552"/>
      <c r="H132" s="103"/>
    </row>
    <row r="133" spans="2:8">
      <c r="B133" s="1263"/>
      <c r="C133" s="552"/>
      <c r="H133" s="103"/>
    </row>
    <row r="134" spans="2:8">
      <c r="C134" s="552"/>
      <c r="H134" s="103"/>
    </row>
    <row r="135" spans="2:8">
      <c r="C135" s="552"/>
      <c r="H135" s="103"/>
    </row>
    <row r="136" spans="2:8">
      <c r="C136" s="552"/>
      <c r="H136" s="103"/>
    </row>
    <row r="137" spans="2:8">
      <c r="C137" s="552"/>
      <c r="H137" s="103"/>
    </row>
    <row r="138" spans="2:8">
      <c r="C138" s="552"/>
      <c r="H138" s="103"/>
    </row>
    <row r="139" spans="2:8">
      <c r="C139" s="552"/>
      <c r="H139" s="103"/>
    </row>
    <row r="140" spans="2:8">
      <c r="C140" s="552"/>
      <c r="H140" s="103"/>
    </row>
    <row r="141" spans="2:8">
      <c r="C141" s="552"/>
      <c r="H141" s="103"/>
    </row>
    <row r="142" spans="2:8">
      <c r="C142" s="552"/>
      <c r="H142" s="103"/>
    </row>
    <row r="143" spans="2:8">
      <c r="C143" s="552"/>
      <c r="H143" s="103"/>
    </row>
    <row r="144" spans="2:8">
      <c r="C144" s="552"/>
      <c r="H144" s="103"/>
    </row>
    <row r="145" spans="3:8">
      <c r="C145" s="552"/>
      <c r="H145" s="103"/>
    </row>
    <row r="146" spans="3:8">
      <c r="C146" s="552"/>
      <c r="H146" s="103"/>
    </row>
    <row r="147" spans="3:8">
      <c r="C147" s="552"/>
      <c r="H147" s="103"/>
    </row>
    <row r="148" spans="3:8">
      <c r="C148" s="552"/>
      <c r="H148" s="103"/>
    </row>
    <row r="149" spans="3:8">
      <c r="C149" s="552"/>
      <c r="H149" s="103"/>
    </row>
    <row r="150" spans="3:8">
      <c r="C150" s="552"/>
      <c r="H150" s="103"/>
    </row>
    <row r="151" spans="3:8">
      <c r="C151" s="552"/>
      <c r="H151" s="103"/>
    </row>
    <row r="152" spans="3:8">
      <c r="C152" s="552"/>
      <c r="H152" s="103"/>
    </row>
    <row r="153" spans="3:8">
      <c r="C153" s="552"/>
      <c r="H153" s="103"/>
    </row>
    <row r="154" spans="3:8">
      <c r="C154" s="552"/>
      <c r="H154" s="103"/>
    </row>
    <row r="155" spans="3:8">
      <c r="C155" s="552"/>
      <c r="H155" s="103"/>
    </row>
    <row r="156" spans="3:8">
      <c r="C156" s="552"/>
      <c r="H156" s="103"/>
    </row>
    <row r="157" spans="3:8">
      <c r="C157" s="552"/>
      <c r="H157" s="103"/>
    </row>
    <row r="158" spans="3:8">
      <c r="C158" s="552"/>
      <c r="H158" s="103"/>
    </row>
    <row r="159" spans="3:8">
      <c r="C159" s="552"/>
      <c r="H159" s="103"/>
    </row>
    <row r="160" spans="3:8">
      <c r="C160" s="552"/>
      <c r="H160" s="103"/>
    </row>
    <row r="161" spans="3:8">
      <c r="C161" s="552"/>
      <c r="H161" s="103"/>
    </row>
    <row r="162" spans="3:8">
      <c r="C162" s="552"/>
      <c r="H162" s="103"/>
    </row>
    <row r="163" spans="3:8">
      <c r="C163" s="552"/>
      <c r="H163" s="103"/>
    </row>
    <row r="164" spans="3:8">
      <c r="C164" s="552"/>
      <c r="H164" s="103"/>
    </row>
    <row r="165" spans="3:8">
      <c r="C165" s="552"/>
      <c r="H165" s="103"/>
    </row>
    <row r="166" spans="3:8">
      <c r="C166" s="552"/>
      <c r="H166" s="103"/>
    </row>
    <row r="167" spans="3:8">
      <c r="C167" s="552"/>
      <c r="H167" s="103"/>
    </row>
    <row r="168" spans="3:8">
      <c r="C168" s="552"/>
      <c r="H168" s="103"/>
    </row>
    <row r="169" spans="3:8">
      <c r="C169" s="552"/>
      <c r="H169" s="103"/>
    </row>
    <row r="170" spans="3:8">
      <c r="C170" s="552"/>
      <c r="H170" s="103"/>
    </row>
    <row r="171" spans="3:8">
      <c r="C171" s="552"/>
      <c r="H171" s="103"/>
    </row>
    <row r="172" spans="3:8">
      <c r="C172" s="552"/>
      <c r="H172" s="103"/>
    </row>
    <row r="173" spans="3:8">
      <c r="C173" s="552"/>
      <c r="H173" s="103"/>
    </row>
    <row r="174" spans="3:8">
      <c r="C174" s="552"/>
      <c r="H174" s="103"/>
    </row>
    <row r="175" spans="3:8">
      <c r="C175" s="552"/>
      <c r="H175" s="103"/>
    </row>
    <row r="176" spans="3:8">
      <c r="C176" s="552"/>
      <c r="H176" s="103"/>
    </row>
    <row r="177" spans="3:8">
      <c r="C177" s="552"/>
      <c r="H177" s="103"/>
    </row>
    <row r="178" spans="3:8">
      <c r="C178" s="552"/>
      <c r="H178" s="103"/>
    </row>
    <row r="179" spans="3:8">
      <c r="C179" s="552"/>
      <c r="H179" s="103"/>
    </row>
    <row r="180" spans="3:8">
      <c r="C180" s="552"/>
      <c r="H180" s="103"/>
    </row>
    <row r="181" spans="3:8">
      <c r="C181" s="552"/>
      <c r="H181" s="103"/>
    </row>
    <row r="182" spans="3:8">
      <c r="C182" s="552"/>
      <c r="H182" s="103"/>
    </row>
    <row r="183" spans="3:8">
      <c r="C183" s="552"/>
      <c r="H183" s="103"/>
    </row>
    <row r="184" spans="3:8">
      <c r="C184" s="552"/>
      <c r="H184" s="103"/>
    </row>
    <row r="185" spans="3:8">
      <c r="C185" s="552"/>
      <c r="H185" s="103"/>
    </row>
    <row r="186" spans="3:8">
      <c r="C186" s="552"/>
      <c r="H186" s="103"/>
    </row>
    <row r="187" spans="3:8">
      <c r="C187" s="552"/>
      <c r="H187" s="103"/>
    </row>
    <row r="188" spans="3:8">
      <c r="C188" s="552"/>
      <c r="H188" s="103"/>
    </row>
    <row r="189" spans="3:8">
      <c r="C189" s="552"/>
      <c r="H189" s="103"/>
    </row>
    <row r="190" spans="3:8">
      <c r="C190" s="552"/>
      <c r="H190" s="103"/>
    </row>
    <row r="191" spans="3:8">
      <c r="C191" s="552"/>
      <c r="H191" s="103"/>
    </row>
    <row r="192" spans="3:8">
      <c r="C192" s="552"/>
      <c r="H192" s="103"/>
    </row>
    <row r="193" spans="3:8">
      <c r="C193" s="552"/>
      <c r="H193" s="103"/>
    </row>
    <row r="194" spans="3:8">
      <c r="C194" s="552"/>
      <c r="H194" s="103"/>
    </row>
    <row r="195" spans="3:8">
      <c r="C195" s="552"/>
      <c r="H195" s="103"/>
    </row>
    <row r="196" spans="3:8">
      <c r="C196" s="552"/>
      <c r="H196" s="103"/>
    </row>
    <row r="197" spans="3:8">
      <c r="C197" s="552"/>
      <c r="H197" s="103"/>
    </row>
    <row r="198" spans="3:8">
      <c r="C198" s="552"/>
      <c r="H198" s="103"/>
    </row>
    <row r="199" spans="3:8">
      <c r="C199" s="552"/>
      <c r="H199" s="103"/>
    </row>
    <row r="200" spans="3:8">
      <c r="C200" s="552"/>
      <c r="H200" s="103"/>
    </row>
    <row r="201" spans="3:8">
      <c r="C201" s="552"/>
      <c r="H201" s="103"/>
    </row>
    <row r="202" spans="3:8">
      <c r="C202" s="552"/>
      <c r="H202" s="103"/>
    </row>
    <row r="203" spans="3:8">
      <c r="C203" s="552"/>
      <c r="H203" s="103"/>
    </row>
    <row r="204" spans="3:8">
      <c r="C204" s="552"/>
      <c r="H204" s="103"/>
    </row>
    <row r="205" spans="3:8">
      <c r="C205" s="552"/>
      <c r="H205" s="103"/>
    </row>
    <row r="206" spans="3:8">
      <c r="C206" s="552"/>
      <c r="H206" s="103"/>
    </row>
    <row r="207" spans="3:8">
      <c r="C207" s="552"/>
      <c r="H207" s="103"/>
    </row>
    <row r="208" spans="3:8">
      <c r="C208" s="552"/>
      <c r="H208" s="103"/>
    </row>
    <row r="209" spans="3:8">
      <c r="C209" s="552"/>
      <c r="H209" s="103"/>
    </row>
    <row r="210" spans="3:8">
      <c r="C210" s="552"/>
      <c r="H210" s="103"/>
    </row>
    <row r="211" spans="3:8">
      <c r="C211" s="552"/>
      <c r="H211" s="103"/>
    </row>
    <row r="212" spans="3:8">
      <c r="C212" s="552"/>
      <c r="H212" s="103"/>
    </row>
    <row r="213" spans="3:8">
      <c r="C213" s="552"/>
      <c r="H213" s="103"/>
    </row>
    <row r="214" spans="3:8">
      <c r="C214" s="552"/>
      <c r="H214" s="103"/>
    </row>
    <row r="215" spans="3:8">
      <c r="C215" s="552"/>
      <c r="H215" s="103"/>
    </row>
    <row r="216" spans="3:8">
      <c r="C216" s="552"/>
      <c r="H216" s="103"/>
    </row>
    <row r="217" spans="3:8">
      <c r="C217" s="552"/>
      <c r="H217" s="103"/>
    </row>
    <row r="218" spans="3:8">
      <c r="C218" s="552"/>
      <c r="H218" s="103"/>
    </row>
    <row r="219" spans="3:8">
      <c r="C219" s="552"/>
      <c r="H219" s="103"/>
    </row>
    <row r="220" spans="3:8">
      <c r="C220" s="552"/>
      <c r="H220" s="103"/>
    </row>
    <row r="221" spans="3:8">
      <c r="C221" s="552"/>
      <c r="H221" s="103"/>
    </row>
    <row r="222" spans="3:8">
      <c r="C222" s="552"/>
      <c r="H222" s="103"/>
    </row>
    <row r="223" spans="3:8">
      <c r="C223" s="552"/>
      <c r="H223" s="103"/>
    </row>
    <row r="224" spans="3:8">
      <c r="C224" s="552"/>
      <c r="H224" s="103"/>
    </row>
    <row r="225" spans="3:8">
      <c r="C225" s="552"/>
      <c r="H225" s="103"/>
    </row>
    <row r="226" spans="3:8">
      <c r="C226" s="552"/>
      <c r="H226" s="103"/>
    </row>
    <row r="227" spans="3:8">
      <c r="C227" s="552"/>
      <c r="H227" s="103"/>
    </row>
    <row r="228" spans="3:8">
      <c r="C228" s="552"/>
      <c r="H228" s="103"/>
    </row>
    <row r="229" spans="3:8">
      <c r="C229" s="552"/>
      <c r="H229" s="103"/>
    </row>
    <row r="230" spans="3:8">
      <c r="C230" s="552"/>
      <c r="H230" s="103"/>
    </row>
    <row r="231" spans="3:8">
      <c r="C231" s="552"/>
      <c r="H231" s="103"/>
    </row>
    <row r="232" spans="3:8">
      <c r="C232" s="552"/>
      <c r="H232" s="103"/>
    </row>
    <row r="233" spans="3:8">
      <c r="C233" s="552"/>
      <c r="H233" s="103"/>
    </row>
    <row r="234" spans="3:8">
      <c r="C234" s="552"/>
      <c r="H234" s="103"/>
    </row>
    <row r="235" spans="3:8">
      <c r="C235" s="552"/>
      <c r="H235" s="103"/>
    </row>
    <row r="236" spans="3:8">
      <c r="C236" s="552"/>
      <c r="H236" s="103"/>
    </row>
    <row r="237" spans="3:8">
      <c r="C237" s="552"/>
      <c r="H237" s="103"/>
    </row>
    <row r="238" spans="3:8">
      <c r="C238" s="552"/>
      <c r="H238" s="103"/>
    </row>
    <row r="239" spans="3:8">
      <c r="C239" s="552"/>
      <c r="H239" s="103"/>
    </row>
    <row r="240" spans="3:8">
      <c r="C240" s="552"/>
    </row>
    <row r="241" spans="3:3">
      <c r="C241" s="552"/>
    </row>
    <row r="242" spans="3:3">
      <c r="C242" s="552"/>
    </row>
    <row r="243" spans="3:3">
      <c r="C243" s="552"/>
    </row>
    <row r="244" spans="3:3">
      <c r="C244" s="552"/>
    </row>
    <row r="245" spans="3:3">
      <c r="C245" s="552"/>
    </row>
    <row r="246" spans="3:3">
      <c r="C246" s="552"/>
    </row>
    <row r="247" spans="3:3">
      <c r="C247" s="552"/>
    </row>
    <row r="248" spans="3:3">
      <c r="C248" s="552"/>
    </row>
    <row r="249" spans="3:3">
      <c r="C249" s="552"/>
    </row>
    <row r="250" spans="3:3">
      <c r="C250" s="552"/>
    </row>
    <row r="251" spans="3:3">
      <c r="C251" s="552"/>
    </row>
    <row r="252" spans="3:3">
      <c r="C252" s="552"/>
    </row>
    <row r="253" spans="3:3">
      <c r="C253" s="552"/>
    </row>
    <row r="254" spans="3:3">
      <c r="C254" s="552"/>
    </row>
    <row r="255" spans="3:3">
      <c r="C255" s="552"/>
    </row>
    <row r="256" spans="3:3">
      <c r="C256" s="552"/>
    </row>
    <row r="257" spans="3:3">
      <c r="C257" s="552"/>
    </row>
    <row r="258" spans="3:3">
      <c r="C258" s="552"/>
    </row>
    <row r="259" spans="3:3">
      <c r="C259" s="552"/>
    </row>
    <row r="260" spans="3:3">
      <c r="C260" s="552"/>
    </row>
    <row r="261" spans="3:3">
      <c r="C261" s="552"/>
    </row>
    <row r="262" spans="3:3">
      <c r="C262" s="552"/>
    </row>
    <row r="263" spans="3:3">
      <c r="C263" s="552"/>
    </row>
    <row r="264" spans="3:3">
      <c r="C264" s="552"/>
    </row>
    <row r="265" spans="3:3">
      <c r="C265" s="552"/>
    </row>
    <row r="266" spans="3:3">
      <c r="C266" s="552"/>
    </row>
    <row r="267" spans="3:3">
      <c r="C267" s="552"/>
    </row>
    <row r="268" spans="3:3">
      <c r="C268" s="552"/>
    </row>
    <row r="269" spans="3:3">
      <c r="C269" s="552"/>
    </row>
    <row r="270" spans="3:3">
      <c r="C270" s="552"/>
    </row>
    <row r="271" spans="3:3">
      <c r="C271" s="552"/>
    </row>
    <row r="272" spans="3:3">
      <c r="C272" s="552"/>
    </row>
    <row r="273" spans="3:3">
      <c r="C273" s="552"/>
    </row>
    <row r="274" spans="3:3">
      <c r="C274" s="552"/>
    </row>
    <row r="275" spans="3:3">
      <c r="C275" s="552"/>
    </row>
    <row r="276" spans="3:3">
      <c r="C276" s="552"/>
    </row>
    <row r="277" spans="3:3">
      <c r="C277" s="552"/>
    </row>
    <row r="278" spans="3:3">
      <c r="C278" s="552"/>
    </row>
    <row r="279" spans="3:3">
      <c r="C279" s="552"/>
    </row>
    <row r="280" spans="3:3">
      <c r="C280" s="552"/>
    </row>
    <row r="281" spans="3:3">
      <c r="C281" s="552"/>
    </row>
    <row r="282" spans="3:3">
      <c r="C282" s="552"/>
    </row>
    <row r="283" spans="3:3">
      <c r="C283" s="552"/>
    </row>
    <row r="284" spans="3:3">
      <c r="C284" s="552"/>
    </row>
    <row r="285" spans="3:3">
      <c r="C285" s="552"/>
    </row>
    <row r="286" spans="3:3">
      <c r="C286" s="552"/>
    </row>
    <row r="287" spans="3:3">
      <c r="C287" s="552"/>
    </row>
    <row r="288" spans="3:3">
      <c r="C288" s="552"/>
    </row>
    <row r="289" spans="3:3">
      <c r="C289" s="552"/>
    </row>
    <row r="290" spans="3:3">
      <c r="C290" s="552"/>
    </row>
    <row r="291" spans="3:3">
      <c r="C291" s="552"/>
    </row>
    <row r="292" spans="3:3">
      <c r="C292" s="552"/>
    </row>
    <row r="293" spans="3:3">
      <c r="C293" s="552"/>
    </row>
    <row r="294" spans="3:3">
      <c r="C294" s="552"/>
    </row>
    <row r="295" spans="3:3">
      <c r="C295" s="552"/>
    </row>
    <row r="296" spans="3:3">
      <c r="C296" s="552"/>
    </row>
    <row r="297" spans="3:3">
      <c r="C297" s="552"/>
    </row>
    <row r="298" spans="3:3">
      <c r="C298" s="552"/>
    </row>
    <row r="299" spans="3:3">
      <c r="C299" s="552"/>
    </row>
    <row r="300" spans="3:3">
      <c r="C300" s="552"/>
    </row>
    <row r="301" spans="3:3">
      <c r="C301" s="552"/>
    </row>
    <row r="302" spans="3:3">
      <c r="C302" s="552"/>
    </row>
    <row r="303" spans="3:3">
      <c r="C303" s="552"/>
    </row>
    <row r="304" spans="3:3">
      <c r="C304" s="552"/>
    </row>
    <row r="305" spans="3:3">
      <c r="C305" s="552"/>
    </row>
    <row r="306" spans="3:3">
      <c r="C306" s="552"/>
    </row>
    <row r="307" spans="3:3">
      <c r="C307" s="552"/>
    </row>
    <row r="308" spans="3:3">
      <c r="C308" s="552"/>
    </row>
    <row r="309" spans="3:3">
      <c r="C309" s="552"/>
    </row>
    <row r="310" spans="3:3">
      <c r="C310" s="552"/>
    </row>
    <row r="311" spans="3:3">
      <c r="C311" s="552"/>
    </row>
    <row r="312" spans="3:3">
      <c r="C312" s="552"/>
    </row>
    <row r="313" spans="3:3">
      <c r="C313" s="552"/>
    </row>
    <row r="314" spans="3:3">
      <c r="C314" s="552"/>
    </row>
    <row r="315" spans="3:3">
      <c r="C315" s="552"/>
    </row>
    <row r="316" spans="3:3">
      <c r="C316" s="552"/>
    </row>
    <row r="317" spans="3:3">
      <c r="C317" s="552"/>
    </row>
    <row r="318" spans="3:3">
      <c r="C318" s="552"/>
    </row>
    <row r="319" spans="3:3">
      <c r="C319" s="552"/>
    </row>
    <row r="320" spans="3:3">
      <c r="C320" s="552"/>
    </row>
    <row r="321" spans="3:3">
      <c r="C321" s="552"/>
    </row>
    <row r="322" spans="3:3">
      <c r="C322" s="552"/>
    </row>
    <row r="323" spans="3:3">
      <c r="C323" s="552"/>
    </row>
    <row r="324" spans="3:3">
      <c r="C324" s="552"/>
    </row>
    <row r="325" spans="3:3">
      <c r="C325" s="552"/>
    </row>
    <row r="326" spans="3:3">
      <c r="C326" s="552"/>
    </row>
    <row r="327" spans="3:3">
      <c r="C327" s="552"/>
    </row>
    <row r="328" spans="3:3">
      <c r="C328" s="552"/>
    </row>
    <row r="329" spans="3:3">
      <c r="C329" s="552"/>
    </row>
    <row r="330" spans="3:3">
      <c r="C330" s="552"/>
    </row>
    <row r="331" spans="3:3">
      <c r="C331" s="552"/>
    </row>
    <row r="332" spans="3:3">
      <c r="C332" s="552"/>
    </row>
    <row r="333" spans="3:3">
      <c r="C333" s="552"/>
    </row>
    <row r="334" spans="3:3">
      <c r="C334" s="552"/>
    </row>
    <row r="335" spans="3:3">
      <c r="C335" s="552"/>
    </row>
    <row r="336" spans="3:3">
      <c r="C336" s="552"/>
    </row>
    <row r="337" spans="3:3">
      <c r="C337" s="552"/>
    </row>
    <row r="338" spans="3:3">
      <c r="C338" s="552"/>
    </row>
    <row r="339" spans="3:3">
      <c r="C339" s="552"/>
    </row>
    <row r="340" spans="3:3">
      <c r="C340" s="552"/>
    </row>
    <row r="341" spans="3:3">
      <c r="C341" s="552"/>
    </row>
    <row r="342" spans="3:3">
      <c r="C342" s="552"/>
    </row>
    <row r="343" spans="3:3">
      <c r="C343" s="552"/>
    </row>
    <row r="344" spans="3:3">
      <c r="C344" s="552"/>
    </row>
    <row r="345" spans="3:3">
      <c r="C345" s="552"/>
    </row>
    <row r="346" spans="3:3">
      <c r="C346" s="552"/>
    </row>
    <row r="347" spans="3:3">
      <c r="C347" s="552"/>
    </row>
    <row r="348" spans="3:3">
      <c r="C348" s="552"/>
    </row>
    <row r="349" spans="3:3">
      <c r="C349" s="552"/>
    </row>
    <row r="350" spans="3:3">
      <c r="C350" s="552"/>
    </row>
    <row r="351" spans="3:3">
      <c r="C351" s="552"/>
    </row>
    <row r="352" spans="3:3">
      <c r="C352" s="552"/>
    </row>
    <row r="353" spans="3:3">
      <c r="C353" s="552"/>
    </row>
    <row r="354" spans="3:3">
      <c r="C354" s="552"/>
    </row>
    <row r="355" spans="3:3">
      <c r="C355" s="552"/>
    </row>
    <row r="356" spans="3:3">
      <c r="C356" s="552"/>
    </row>
    <row r="357" spans="3:3">
      <c r="C357" s="552"/>
    </row>
    <row r="358" spans="3:3">
      <c r="C358" s="552"/>
    </row>
    <row r="359" spans="3:3">
      <c r="C359" s="552"/>
    </row>
    <row r="360" spans="3:3">
      <c r="C360" s="552"/>
    </row>
    <row r="361" spans="3:3">
      <c r="C361" s="552"/>
    </row>
    <row r="362" spans="3:3">
      <c r="C362" s="552"/>
    </row>
    <row r="363" spans="3:3">
      <c r="C363" s="552"/>
    </row>
    <row r="364" spans="3:3">
      <c r="C364" s="552"/>
    </row>
    <row r="365" spans="3:3">
      <c r="C365" s="552"/>
    </row>
    <row r="366" spans="3:3">
      <c r="C366" s="552"/>
    </row>
    <row r="367" spans="3:3">
      <c r="C367" s="552"/>
    </row>
    <row r="368" spans="3:3">
      <c r="C368" s="552"/>
    </row>
    <row r="369" spans="3:3">
      <c r="C369" s="552"/>
    </row>
    <row r="370" spans="3:3">
      <c r="C370" s="552"/>
    </row>
    <row r="371" spans="3:3">
      <c r="C371" s="552"/>
    </row>
    <row r="372" spans="3:3">
      <c r="C372" s="552"/>
    </row>
    <row r="373" spans="3:3">
      <c r="C373" s="552"/>
    </row>
    <row r="374" spans="3:3">
      <c r="C374" s="552"/>
    </row>
    <row r="375" spans="3:3">
      <c r="C375" s="552"/>
    </row>
    <row r="376" spans="3:3">
      <c r="C376" s="552"/>
    </row>
    <row r="377" spans="3:3">
      <c r="C377" s="552"/>
    </row>
    <row r="378" spans="3:3">
      <c r="C378" s="552"/>
    </row>
    <row r="379" spans="3:3">
      <c r="C379" s="552"/>
    </row>
    <row r="380" spans="3:3">
      <c r="C380" s="552"/>
    </row>
    <row r="381" spans="3:3">
      <c r="C381" s="552"/>
    </row>
    <row r="382" spans="3:3">
      <c r="C382" s="552"/>
    </row>
    <row r="383" spans="3:3">
      <c r="C383" s="552"/>
    </row>
    <row r="384" spans="3:3">
      <c r="C384" s="552"/>
    </row>
    <row r="385" spans="3:3">
      <c r="C385" s="552"/>
    </row>
    <row r="386" spans="3:3">
      <c r="C386" s="552"/>
    </row>
    <row r="387" spans="3:3">
      <c r="C387" s="552"/>
    </row>
    <row r="388" spans="3:3">
      <c r="C388" s="552"/>
    </row>
    <row r="389" spans="3:3">
      <c r="C389" s="552"/>
    </row>
    <row r="390" spans="3:3">
      <c r="C390" s="552"/>
    </row>
    <row r="391" spans="3:3">
      <c r="C391" s="552"/>
    </row>
    <row r="392" spans="3:3">
      <c r="C392" s="552"/>
    </row>
    <row r="393" spans="3:3">
      <c r="C393" s="552"/>
    </row>
    <row r="394" spans="3:3">
      <c r="C394" s="552"/>
    </row>
    <row r="395" spans="3:3">
      <c r="C395" s="552"/>
    </row>
    <row r="396" spans="3:3">
      <c r="C396" s="552"/>
    </row>
    <row r="397" spans="3:3">
      <c r="C397" s="552"/>
    </row>
    <row r="398" spans="3:3">
      <c r="C398" s="552"/>
    </row>
    <row r="399" spans="3:3">
      <c r="C399" s="552"/>
    </row>
    <row r="400" spans="3:3">
      <c r="C400" s="552"/>
    </row>
    <row r="401" spans="3:3">
      <c r="C401" s="552"/>
    </row>
    <row r="402" spans="3:3">
      <c r="C402" s="552"/>
    </row>
    <row r="403" spans="3:3">
      <c r="C403" s="552"/>
    </row>
    <row r="404" spans="3:3">
      <c r="C404" s="552"/>
    </row>
    <row r="405" spans="3:3">
      <c r="C405" s="552"/>
    </row>
    <row r="406" spans="3:3">
      <c r="C406" s="552"/>
    </row>
    <row r="407" spans="3:3">
      <c r="C407" s="552"/>
    </row>
    <row r="408" spans="3:3">
      <c r="C408" s="552"/>
    </row>
    <row r="409" spans="3:3">
      <c r="C409" s="552"/>
    </row>
    <row r="410" spans="3:3">
      <c r="C410" s="552"/>
    </row>
    <row r="411" spans="3:3">
      <c r="C411" s="552"/>
    </row>
    <row r="412" spans="3:3">
      <c r="C412" s="552"/>
    </row>
    <row r="413" spans="3:3">
      <c r="C413" s="552"/>
    </row>
    <row r="414" spans="3:3">
      <c r="C414" s="552"/>
    </row>
    <row r="415" spans="3:3">
      <c r="C415" s="552"/>
    </row>
    <row r="416" spans="3:3">
      <c r="C416" s="552"/>
    </row>
    <row r="417" spans="3:3">
      <c r="C417" s="552"/>
    </row>
    <row r="418" spans="3:3">
      <c r="C418" s="552"/>
    </row>
    <row r="419" spans="3:3">
      <c r="C419" s="552"/>
    </row>
    <row r="420" spans="3:3">
      <c r="C420" s="552"/>
    </row>
    <row r="421" spans="3:3">
      <c r="C421" s="552"/>
    </row>
    <row r="422" spans="3:3">
      <c r="C422" s="552"/>
    </row>
    <row r="423" spans="3:3">
      <c r="C423" s="552"/>
    </row>
    <row r="424" spans="3:3">
      <c r="C424" s="552"/>
    </row>
    <row r="425" spans="3:3">
      <c r="C425" s="552"/>
    </row>
    <row r="426" spans="3:3">
      <c r="C426" s="552"/>
    </row>
    <row r="427" spans="3:3">
      <c r="C427" s="552"/>
    </row>
    <row r="428" spans="3:3">
      <c r="C428" s="552"/>
    </row>
    <row r="429" spans="3:3">
      <c r="C429" s="1264"/>
    </row>
    <row r="430" spans="3:3">
      <c r="C430" s="1264"/>
    </row>
    <row r="431" spans="3:3">
      <c r="C431" s="1264"/>
    </row>
    <row r="432" spans="3:3">
      <c r="C432" s="1264"/>
    </row>
    <row r="433" spans="3:3">
      <c r="C433" s="1264"/>
    </row>
    <row r="434" spans="3:3">
      <c r="C434" s="1264"/>
    </row>
    <row r="435" spans="3:3">
      <c r="C435" s="1264"/>
    </row>
    <row r="436" spans="3:3">
      <c r="C436" s="1264"/>
    </row>
    <row r="437" spans="3:3">
      <c r="C437" s="1264"/>
    </row>
    <row r="438" spans="3:3">
      <c r="C438" s="1264"/>
    </row>
    <row r="439" spans="3:3">
      <c r="C439" s="1264"/>
    </row>
    <row r="440" spans="3:3">
      <c r="C440" s="1264"/>
    </row>
    <row r="441" spans="3:3">
      <c r="C441" s="1264"/>
    </row>
    <row r="442" spans="3:3">
      <c r="C442" s="1264"/>
    </row>
    <row r="443" spans="3:3">
      <c r="C443" s="1264"/>
    </row>
    <row r="444" spans="3:3">
      <c r="C444" s="1264"/>
    </row>
    <row r="445" spans="3:3">
      <c r="C445" s="1264"/>
    </row>
    <row r="446" spans="3:3">
      <c r="C446" s="1264"/>
    </row>
    <row r="447" spans="3:3">
      <c r="C447" s="1264"/>
    </row>
    <row r="448" spans="3:3">
      <c r="C448" s="1264"/>
    </row>
    <row r="449" spans="3:3">
      <c r="C449" s="1264"/>
    </row>
    <row r="450" spans="3:3">
      <c r="C450" s="1264"/>
    </row>
    <row r="451" spans="3:3">
      <c r="C451" s="1264"/>
    </row>
    <row r="452" spans="3:3">
      <c r="C452" s="1264"/>
    </row>
    <row r="453" spans="3:3">
      <c r="C453" s="1264"/>
    </row>
    <row r="454" spans="3:3">
      <c r="C454" s="1264"/>
    </row>
    <row r="455" spans="3:3">
      <c r="C455" s="1264"/>
    </row>
    <row r="456" spans="3:3">
      <c r="C456" s="1264"/>
    </row>
    <row r="457" spans="3:3">
      <c r="C457" s="1264"/>
    </row>
    <row r="458" spans="3:3">
      <c r="C458" s="1264"/>
    </row>
    <row r="459" spans="3:3">
      <c r="C459" s="1264"/>
    </row>
    <row r="460" spans="3:3">
      <c r="C460" s="1264"/>
    </row>
    <row r="461" spans="3:3">
      <c r="C461" s="1264"/>
    </row>
    <row r="462" spans="3:3">
      <c r="C462" s="1264"/>
    </row>
    <row r="463" spans="3:3">
      <c r="C463" s="1264"/>
    </row>
    <row r="464" spans="3:3">
      <c r="C464" s="1264"/>
    </row>
    <row r="465" spans="3:3">
      <c r="C465" s="1264"/>
    </row>
    <row r="466" spans="3:3">
      <c r="C466" s="1264"/>
    </row>
    <row r="467" spans="3:3">
      <c r="C467" s="1264"/>
    </row>
    <row r="468" spans="3:3">
      <c r="C468" s="1264"/>
    </row>
    <row r="469" spans="3:3">
      <c r="C469" s="1264"/>
    </row>
    <row r="470" spans="3:3">
      <c r="C470" s="1264"/>
    </row>
    <row r="471" spans="3:3">
      <c r="C471" s="1264"/>
    </row>
    <row r="472" spans="3:3">
      <c r="C472" s="1264"/>
    </row>
    <row r="473" spans="3:3">
      <c r="C473" s="1264"/>
    </row>
    <row r="474" spans="3:3">
      <c r="C474" s="1264"/>
    </row>
    <row r="475" spans="3:3">
      <c r="C475" s="1264"/>
    </row>
    <row r="476" spans="3:3">
      <c r="C476" s="1264"/>
    </row>
    <row r="477" spans="3:3">
      <c r="C477" s="1264"/>
    </row>
    <row r="478" spans="3:3">
      <c r="C478" s="1264"/>
    </row>
    <row r="479" spans="3:3">
      <c r="C479" s="1264"/>
    </row>
    <row r="480" spans="3:3">
      <c r="C480" s="1264"/>
    </row>
    <row r="481" spans="3:3">
      <c r="C481" s="1264"/>
    </row>
    <row r="482" spans="3:3">
      <c r="C482" s="1264"/>
    </row>
    <row r="483" spans="3:3">
      <c r="C483" s="1264"/>
    </row>
    <row r="484" spans="3:3">
      <c r="C484" s="1264"/>
    </row>
    <row r="485" spans="3:3">
      <c r="C485" s="1264"/>
    </row>
    <row r="486" spans="3:3">
      <c r="C486" s="1264"/>
    </row>
    <row r="487" spans="3:3">
      <c r="C487" s="1264"/>
    </row>
    <row r="488" spans="3:3">
      <c r="C488" s="1264"/>
    </row>
    <row r="489" spans="3:3">
      <c r="C489" s="1264"/>
    </row>
    <row r="490" spans="3:3">
      <c r="C490" s="1264"/>
    </row>
    <row r="491" spans="3:3">
      <c r="C491" s="1264"/>
    </row>
    <row r="492" spans="3:3">
      <c r="C492" s="1264"/>
    </row>
    <row r="493" spans="3:3">
      <c r="C493" s="1264"/>
    </row>
    <row r="494" spans="3:3">
      <c r="C494" s="1264"/>
    </row>
    <row r="495" spans="3:3">
      <c r="C495" s="1264"/>
    </row>
    <row r="496" spans="3:3">
      <c r="C496" s="1264"/>
    </row>
    <row r="497" spans="3:3">
      <c r="C497" s="1264"/>
    </row>
    <row r="498" spans="3:3">
      <c r="C498" s="1264"/>
    </row>
    <row r="499" spans="3:3">
      <c r="C499" s="1264"/>
    </row>
    <row r="500" spans="3:3">
      <c r="C500" s="1264"/>
    </row>
    <row r="501" spans="3:3">
      <c r="C501" s="1264"/>
    </row>
    <row r="502" spans="3:3">
      <c r="C502" s="1264"/>
    </row>
    <row r="503" spans="3:3">
      <c r="C503" s="1264"/>
    </row>
    <row r="504" spans="3:3">
      <c r="C504" s="1264"/>
    </row>
    <row r="505" spans="3:3">
      <c r="C505" s="1264"/>
    </row>
    <row r="506" spans="3:3">
      <c r="C506" s="1264"/>
    </row>
    <row r="507" spans="3:3">
      <c r="C507" s="1264"/>
    </row>
    <row r="508" spans="3:3">
      <c r="C508" s="1264"/>
    </row>
    <row r="509" spans="3:3">
      <c r="C509" s="1264"/>
    </row>
    <row r="510" spans="3:3">
      <c r="C510" s="1264"/>
    </row>
    <row r="511" spans="3:3">
      <c r="C511" s="1264"/>
    </row>
    <row r="512" spans="3:3">
      <c r="C512" s="1264"/>
    </row>
    <row r="513" spans="3:3">
      <c r="C513" s="1264"/>
    </row>
    <row r="514" spans="3:3">
      <c r="C514" s="1264"/>
    </row>
    <row r="515" spans="3:3">
      <c r="C515" s="1264"/>
    </row>
    <row r="516" spans="3:3">
      <c r="C516" s="1264"/>
    </row>
    <row r="517" spans="3:3">
      <c r="C517" s="1264"/>
    </row>
    <row r="518" spans="3:3">
      <c r="C518" s="1264"/>
    </row>
    <row r="519" spans="3:3">
      <c r="C519" s="1264"/>
    </row>
    <row r="520" spans="3:3">
      <c r="C520" s="1264"/>
    </row>
    <row r="521" spans="3:3">
      <c r="C521" s="1264"/>
    </row>
    <row r="522" spans="3:3">
      <c r="C522" s="1264"/>
    </row>
    <row r="523" spans="3:3">
      <c r="C523" s="1264"/>
    </row>
    <row r="524" spans="3:3">
      <c r="C524" s="1264"/>
    </row>
    <row r="525" spans="3:3">
      <c r="C525" s="1264"/>
    </row>
    <row r="526" spans="3:3">
      <c r="C526" s="1264"/>
    </row>
    <row r="527" spans="3:3">
      <c r="C527" s="1264"/>
    </row>
    <row r="528" spans="3:3">
      <c r="C528" s="1264"/>
    </row>
    <row r="529" spans="3:3">
      <c r="C529" s="1264"/>
    </row>
    <row r="530" spans="3:3">
      <c r="C530" s="1264"/>
    </row>
    <row r="531" spans="3:3">
      <c r="C531" s="1264"/>
    </row>
    <row r="532" spans="3:3">
      <c r="C532" s="1264"/>
    </row>
    <row r="533" spans="3:3">
      <c r="C533" s="1264"/>
    </row>
    <row r="534" spans="3:3">
      <c r="C534" s="1264"/>
    </row>
    <row r="535" spans="3:3">
      <c r="C535" s="1264"/>
    </row>
    <row r="536" spans="3:3">
      <c r="C536" s="1264"/>
    </row>
    <row r="537" spans="3:3">
      <c r="C537" s="1264"/>
    </row>
    <row r="538" spans="3:3">
      <c r="C538" s="1264"/>
    </row>
    <row r="539" spans="3:3">
      <c r="C539" s="1264"/>
    </row>
    <row r="540" spans="3:3">
      <c r="C540" s="1264"/>
    </row>
    <row r="541" spans="3:3">
      <c r="C541" s="1264"/>
    </row>
    <row r="542" spans="3:3">
      <c r="C542" s="1264"/>
    </row>
    <row r="543" spans="3:3">
      <c r="C543" s="1264"/>
    </row>
    <row r="544" spans="3:3">
      <c r="C544" s="1264"/>
    </row>
    <row r="545" spans="3:3">
      <c r="C545" s="1264"/>
    </row>
    <row r="546" spans="3:3">
      <c r="C546" s="1264"/>
    </row>
    <row r="547" spans="3:3">
      <c r="C547" s="1264"/>
    </row>
    <row r="548" spans="3:3">
      <c r="C548" s="1264"/>
    </row>
    <row r="549" spans="3:3">
      <c r="C549" s="1264"/>
    </row>
    <row r="550" spans="3:3">
      <c r="C550" s="1264"/>
    </row>
    <row r="551" spans="3:3">
      <c r="C551" s="1264"/>
    </row>
    <row r="552" spans="3:3">
      <c r="C552" s="1264"/>
    </row>
    <row r="553" spans="3:3">
      <c r="C553" s="1264"/>
    </row>
    <row r="554" spans="3:3">
      <c r="C554" s="1264"/>
    </row>
    <row r="555" spans="3:3">
      <c r="C555" s="1264"/>
    </row>
    <row r="556" spans="3:3">
      <c r="C556" s="1264"/>
    </row>
    <row r="557" spans="3:3">
      <c r="C557" s="1264"/>
    </row>
    <row r="558" spans="3:3">
      <c r="C558" s="1264"/>
    </row>
    <row r="559" spans="3:3">
      <c r="C559" s="1264"/>
    </row>
    <row r="560" spans="3:3">
      <c r="C560" s="1264"/>
    </row>
    <row r="561" spans="3:3">
      <c r="C561" s="1264"/>
    </row>
    <row r="562" spans="3:3">
      <c r="C562" s="1264"/>
    </row>
    <row r="563" spans="3:3">
      <c r="C563" s="1264"/>
    </row>
    <row r="564" spans="3:3">
      <c r="C564" s="1264"/>
    </row>
    <row r="565" spans="3:3">
      <c r="C565" s="1264"/>
    </row>
    <row r="566" spans="3:3">
      <c r="C566" s="1264"/>
    </row>
    <row r="567" spans="3:3">
      <c r="C567" s="1264"/>
    </row>
    <row r="568" spans="3:3">
      <c r="C568" s="1264"/>
    </row>
    <row r="569" spans="3:3">
      <c r="C569" s="1264"/>
    </row>
    <row r="570" spans="3:3">
      <c r="C570" s="1264"/>
    </row>
    <row r="571" spans="3:3">
      <c r="C571" s="1264"/>
    </row>
    <row r="572" spans="3:3">
      <c r="C572" s="1264"/>
    </row>
    <row r="573" spans="3:3">
      <c r="C573" s="1264"/>
    </row>
    <row r="574" spans="3:3">
      <c r="C574" s="1264"/>
    </row>
    <row r="575" spans="3:3">
      <c r="C575" s="1264"/>
    </row>
    <row r="576" spans="3:3">
      <c r="C576" s="1264"/>
    </row>
    <row r="577" spans="3:3">
      <c r="C577" s="1264"/>
    </row>
    <row r="578" spans="3:3">
      <c r="C578" s="1264"/>
    </row>
    <row r="579" spans="3:3">
      <c r="C579" s="1264"/>
    </row>
    <row r="580" spans="3:3">
      <c r="C580" s="1264"/>
    </row>
    <row r="581" spans="3:3">
      <c r="C581" s="1264"/>
    </row>
    <row r="582" spans="3:3">
      <c r="C582" s="1264"/>
    </row>
    <row r="583" spans="3:3">
      <c r="C583" s="1264"/>
    </row>
    <row r="584" spans="3:3">
      <c r="C584" s="1264"/>
    </row>
    <row r="585" spans="3:3">
      <c r="C585" s="1264"/>
    </row>
    <row r="586" spans="3:3">
      <c r="C586" s="1264"/>
    </row>
    <row r="587" spans="3:3">
      <c r="C587" s="1264"/>
    </row>
    <row r="588" spans="3:3">
      <c r="C588" s="1264"/>
    </row>
    <row r="589" spans="3:3">
      <c r="C589" s="1264"/>
    </row>
    <row r="590" spans="3:3">
      <c r="C590" s="1264"/>
    </row>
    <row r="591" spans="3:3">
      <c r="C591" s="1264"/>
    </row>
    <row r="592" spans="3:3">
      <c r="C592" s="1264"/>
    </row>
    <row r="593" spans="3:3">
      <c r="C593" s="1264"/>
    </row>
    <row r="594" spans="3:3">
      <c r="C594" s="1264"/>
    </row>
    <row r="595" spans="3:3">
      <c r="C595" s="1264"/>
    </row>
    <row r="596" spans="3:3">
      <c r="C596" s="1264"/>
    </row>
    <row r="597" spans="3:3">
      <c r="C597" s="1264"/>
    </row>
    <row r="598" spans="3:3">
      <c r="C598" s="1264"/>
    </row>
    <row r="599" spans="3:3">
      <c r="C599" s="1264"/>
    </row>
    <row r="600" spans="3:3">
      <c r="C600" s="1264"/>
    </row>
    <row r="601" spans="3:3">
      <c r="C601" s="1264"/>
    </row>
    <row r="602" spans="3:3">
      <c r="C602" s="1264"/>
    </row>
    <row r="603" spans="3:3">
      <c r="C603" s="1264"/>
    </row>
    <row r="604" spans="3:3">
      <c r="C604" s="1264"/>
    </row>
    <row r="605" spans="3:3">
      <c r="C605" s="1264"/>
    </row>
    <row r="606" spans="3:3">
      <c r="C606" s="1264"/>
    </row>
    <row r="607" spans="3:3">
      <c r="C607" s="1264"/>
    </row>
    <row r="608" spans="3:3">
      <c r="C608" s="1264"/>
    </row>
    <row r="609" spans="3:3">
      <c r="C609" s="1264"/>
    </row>
    <row r="610" spans="3:3">
      <c r="C610" s="1264"/>
    </row>
    <row r="611" spans="3:3">
      <c r="C611" s="1264"/>
    </row>
    <row r="612" spans="3:3">
      <c r="C612" s="1264"/>
    </row>
    <row r="613" spans="3:3">
      <c r="C613" s="1264"/>
    </row>
    <row r="614" spans="3:3">
      <c r="C614" s="1264"/>
    </row>
    <row r="615" spans="3:3">
      <c r="C615" s="1264"/>
    </row>
    <row r="616" spans="3:3">
      <c r="C616" s="1264"/>
    </row>
    <row r="617" spans="3:3">
      <c r="C617" s="1264"/>
    </row>
    <row r="618" spans="3:3">
      <c r="C618" s="1264"/>
    </row>
    <row r="619" spans="3:3">
      <c r="C619" s="1264"/>
    </row>
    <row r="620" spans="3:3">
      <c r="C620" s="1264"/>
    </row>
    <row r="621" spans="3:3">
      <c r="C621" s="1264"/>
    </row>
    <row r="622" spans="3:3">
      <c r="C622" s="1264"/>
    </row>
    <row r="623" spans="3:3">
      <c r="C623" s="1264"/>
    </row>
    <row r="624" spans="3:3">
      <c r="C624" s="1264"/>
    </row>
    <row r="625" spans="3:3">
      <c r="C625" s="1264"/>
    </row>
    <row r="626" spans="3:3">
      <c r="C626" s="1264"/>
    </row>
    <row r="627" spans="3:3">
      <c r="C627" s="1264"/>
    </row>
    <row r="628" spans="3:3">
      <c r="C628" s="1264"/>
    </row>
    <row r="629" spans="3:3">
      <c r="C629" s="1264"/>
    </row>
    <row r="630" spans="3:3">
      <c r="C630" s="1264"/>
    </row>
    <row r="631" spans="3:3">
      <c r="C631" s="1264"/>
    </row>
    <row r="632" spans="3:3">
      <c r="C632" s="1264"/>
    </row>
    <row r="633" spans="3:3">
      <c r="C633" s="1264"/>
    </row>
    <row r="634" spans="3:3">
      <c r="C634" s="1264"/>
    </row>
    <row r="635" spans="3:3">
      <c r="C635" s="1264"/>
    </row>
    <row r="636" spans="3:3">
      <c r="C636" s="1264"/>
    </row>
    <row r="637" spans="3:3">
      <c r="C637" s="1264"/>
    </row>
    <row r="638" spans="3:3">
      <c r="C638" s="1264"/>
    </row>
    <row r="639" spans="3:3">
      <c r="C639" s="1264"/>
    </row>
    <row r="640" spans="3:3">
      <c r="C640" s="1264"/>
    </row>
    <row r="641" spans="3:3">
      <c r="C641" s="1264"/>
    </row>
    <row r="642" spans="3:3">
      <c r="C642" s="1264"/>
    </row>
    <row r="643" spans="3:3">
      <c r="C643" s="1264"/>
    </row>
    <row r="644" spans="3:3">
      <c r="C644" s="1264"/>
    </row>
    <row r="645" spans="3:3">
      <c r="C645" s="1264"/>
    </row>
    <row r="646" spans="3:3">
      <c r="C646" s="1264"/>
    </row>
    <row r="647" spans="3:3">
      <c r="C647" s="1264"/>
    </row>
    <row r="648" spans="3:3">
      <c r="C648" s="1264"/>
    </row>
    <row r="649" spans="3:3">
      <c r="C649" s="1264"/>
    </row>
    <row r="650" spans="3:3">
      <c r="C650" s="1264"/>
    </row>
    <row r="651" spans="3:3">
      <c r="C651" s="1264"/>
    </row>
    <row r="652" spans="3:3">
      <c r="C652" s="1264"/>
    </row>
    <row r="653" spans="3:3">
      <c r="C653" s="1264"/>
    </row>
    <row r="654" spans="3:3">
      <c r="C654" s="1264"/>
    </row>
    <row r="655" spans="3:3">
      <c r="C655" s="1264"/>
    </row>
    <row r="656" spans="3:3">
      <c r="C656" s="1264"/>
    </row>
    <row r="657" spans="3:3">
      <c r="C657" s="1264"/>
    </row>
    <row r="658" spans="3:3">
      <c r="C658" s="1264"/>
    </row>
    <row r="659" spans="3:3">
      <c r="C659" s="1264"/>
    </row>
    <row r="660" spans="3:3">
      <c r="C660" s="1264"/>
    </row>
    <row r="661" spans="3:3">
      <c r="C661" s="1264"/>
    </row>
    <row r="662" spans="3:3">
      <c r="C662" s="1264"/>
    </row>
    <row r="663" spans="3:3">
      <c r="C663" s="1264"/>
    </row>
    <row r="664" spans="3:3">
      <c r="C664" s="1264"/>
    </row>
    <row r="665" spans="3:3">
      <c r="C665" s="1264"/>
    </row>
    <row r="666" spans="3:3">
      <c r="C666" s="1264"/>
    </row>
    <row r="667" spans="3:3">
      <c r="C667" s="1264"/>
    </row>
    <row r="668" spans="3:3">
      <c r="C668" s="1264"/>
    </row>
    <row r="669" spans="3:3">
      <c r="C669" s="1264"/>
    </row>
    <row r="670" spans="3:3">
      <c r="C670" s="1264"/>
    </row>
    <row r="671" spans="3:3">
      <c r="C671" s="1264"/>
    </row>
    <row r="672" spans="3:3">
      <c r="C672" s="1264"/>
    </row>
    <row r="673" spans="3:3">
      <c r="C673" s="1264"/>
    </row>
    <row r="674" spans="3:3">
      <c r="C674" s="1264"/>
    </row>
    <row r="675" spans="3:3">
      <c r="C675" s="1264"/>
    </row>
    <row r="676" spans="3:3">
      <c r="C676" s="1264"/>
    </row>
    <row r="677" spans="3:3">
      <c r="C677" s="1264"/>
    </row>
    <row r="678" spans="3:3">
      <c r="C678" s="1264"/>
    </row>
    <row r="679" spans="3:3">
      <c r="C679" s="1264"/>
    </row>
    <row r="680" spans="3:3">
      <c r="C680" s="1264"/>
    </row>
    <row r="681" spans="3:3">
      <c r="C681" s="1264"/>
    </row>
    <row r="682" spans="3:3">
      <c r="C682" s="1264"/>
    </row>
    <row r="683" spans="3:3">
      <c r="C683" s="1264"/>
    </row>
    <row r="684" spans="3:3">
      <c r="C684" s="1264"/>
    </row>
    <row r="685" spans="3:3">
      <c r="C685" s="1264"/>
    </row>
    <row r="686" spans="3:3">
      <c r="C686" s="1264"/>
    </row>
    <row r="687" spans="3:3">
      <c r="C687" s="1264"/>
    </row>
    <row r="688" spans="3:3">
      <c r="C688" s="1264"/>
    </row>
    <row r="689" spans="3:3">
      <c r="C689" s="1264"/>
    </row>
    <row r="690" spans="3:3">
      <c r="C690" s="1264"/>
    </row>
    <row r="691" spans="3:3">
      <c r="C691" s="1264"/>
    </row>
    <row r="692" spans="3:3">
      <c r="C692" s="1264"/>
    </row>
    <row r="693" spans="3:3">
      <c r="C693" s="1264"/>
    </row>
    <row r="694" spans="3:3">
      <c r="C694" s="1264"/>
    </row>
    <row r="695" spans="3:3">
      <c r="C695" s="1264"/>
    </row>
    <row r="696" spans="3:3">
      <c r="C696" s="1264"/>
    </row>
    <row r="697" spans="3:3">
      <c r="C697" s="1264"/>
    </row>
    <row r="698" spans="3:3">
      <c r="C698" s="1264"/>
    </row>
    <row r="699" spans="3:3">
      <c r="C699" s="1264"/>
    </row>
    <row r="700" spans="3:3">
      <c r="C700" s="1264"/>
    </row>
    <row r="701" spans="3:3">
      <c r="C701" s="1264"/>
    </row>
    <row r="702" spans="3:3">
      <c r="C702" s="1264"/>
    </row>
    <row r="703" spans="3:3">
      <c r="C703" s="1264"/>
    </row>
    <row r="704" spans="3:3">
      <c r="C704" s="1264"/>
    </row>
    <row r="705" spans="3:3">
      <c r="C705" s="1264"/>
    </row>
    <row r="706" spans="3:3">
      <c r="C706" s="1264"/>
    </row>
    <row r="707" spans="3:3">
      <c r="C707" s="1264"/>
    </row>
    <row r="708" spans="3:3">
      <c r="C708" s="1264"/>
    </row>
    <row r="709" spans="3:3">
      <c r="C709" s="1264"/>
    </row>
    <row r="710" spans="3:3">
      <c r="C710" s="1264"/>
    </row>
    <row r="711" spans="3:3">
      <c r="C711" s="1264"/>
    </row>
    <row r="712" spans="3:3">
      <c r="C712" s="1264"/>
    </row>
    <row r="713" spans="3:3">
      <c r="C713" s="1264"/>
    </row>
    <row r="714" spans="3:3">
      <c r="C714" s="1264"/>
    </row>
    <row r="715" spans="3:3">
      <c r="C715" s="1264"/>
    </row>
    <row r="716" spans="3:3">
      <c r="C716" s="1264"/>
    </row>
    <row r="717" spans="3:3">
      <c r="C717" s="1264"/>
    </row>
    <row r="718" spans="3:3">
      <c r="C718" s="1264"/>
    </row>
    <row r="719" spans="3:3">
      <c r="C719" s="1264"/>
    </row>
    <row r="720" spans="3:3">
      <c r="C720" s="1264"/>
    </row>
    <row r="721" spans="3:3">
      <c r="C721" s="1264"/>
    </row>
    <row r="722" spans="3:3">
      <c r="C722" s="1264"/>
    </row>
    <row r="723" spans="3:3">
      <c r="C723" s="1264"/>
    </row>
    <row r="724" spans="3:3">
      <c r="C724" s="1264"/>
    </row>
    <row r="725" spans="3:3">
      <c r="C725" s="1264"/>
    </row>
    <row r="726" spans="3:3">
      <c r="C726" s="1264"/>
    </row>
    <row r="727" spans="3:3">
      <c r="C727" s="1264"/>
    </row>
    <row r="728" spans="3:3">
      <c r="C728" s="1264"/>
    </row>
    <row r="729" spans="3:3">
      <c r="C729" s="1264"/>
    </row>
    <row r="730" spans="3:3">
      <c r="C730" s="1264"/>
    </row>
    <row r="731" spans="3:3">
      <c r="C731" s="1264"/>
    </row>
    <row r="732" spans="3:3">
      <c r="C732" s="1264"/>
    </row>
    <row r="733" spans="3:3">
      <c r="C733" s="1264"/>
    </row>
    <row r="734" spans="3:3">
      <c r="C734" s="1264"/>
    </row>
    <row r="735" spans="3:3">
      <c r="C735" s="1264"/>
    </row>
    <row r="736" spans="3:3">
      <c r="C736" s="1264"/>
    </row>
    <row r="737" spans="3:3">
      <c r="C737" s="1264"/>
    </row>
    <row r="738" spans="3:3">
      <c r="C738" s="1264"/>
    </row>
    <row r="739" spans="3:3">
      <c r="C739" s="1264"/>
    </row>
    <row r="740" spans="3:3">
      <c r="C740" s="1264"/>
    </row>
    <row r="741" spans="3:3">
      <c r="C741" s="1264"/>
    </row>
    <row r="742" spans="3:3">
      <c r="C742" s="1264"/>
    </row>
    <row r="743" spans="3:3">
      <c r="C743" s="1264"/>
    </row>
    <row r="744" spans="3:3">
      <c r="C744" s="1264"/>
    </row>
    <row r="745" spans="3:3">
      <c r="C745" s="1264"/>
    </row>
    <row r="746" spans="3:3">
      <c r="C746" s="1264"/>
    </row>
    <row r="747" spans="3:3">
      <c r="C747" s="1264"/>
    </row>
    <row r="748" spans="3:3">
      <c r="C748" s="1264"/>
    </row>
    <row r="749" spans="3:3">
      <c r="C749" s="1264"/>
    </row>
    <row r="750" spans="3:3">
      <c r="C750" s="1264"/>
    </row>
    <row r="751" spans="3:3">
      <c r="C751" s="1264"/>
    </row>
    <row r="752" spans="3:3">
      <c r="C752" s="1264"/>
    </row>
    <row r="753" spans="3:3">
      <c r="C753" s="1264"/>
    </row>
    <row r="754" spans="3:3">
      <c r="C754" s="1264"/>
    </row>
    <row r="755" spans="3:3">
      <c r="C755" s="1264"/>
    </row>
    <row r="756" spans="3:3">
      <c r="C756" s="1264"/>
    </row>
    <row r="757" spans="3:3">
      <c r="C757" s="1264"/>
    </row>
    <row r="758" spans="3:3">
      <c r="C758" s="1264"/>
    </row>
    <row r="759" spans="3:3">
      <c r="C759" s="1264"/>
    </row>
    <row r="760" spans="3:3">
      <c r="C760" s="1264"/>
    </row>
    <row r="761" spans="3:3">
      <c r="C761" s="1264"/>
    </row>
    <row r="762" spans="3:3">
      <c r="C762" s="1264"/>
    </row>
    <row r="763" spans="3:3">
      <c r="C763" s="1264"/>
    </row>
    <row r="764" spans="3:3">
      <c r="C764" s="1264"/>
    </row>
    <row r="765" spans="3:3">
      <c r="C765" s="1264"/>
    </row>
    <row r="766" spans="3:3">
      <c r="C766" s="1264"/>
    </row>
    <row r="767" spans="3:3">
      <c r="C767" s="1264"/>
    </row>
    <row r="768" spans="3:3">
      <c r="C768" s="1264"/>
    </row>
    <row r="769" spans="3:3">
      <c r="C769" s="1264"/>
    </row>
    <row r="770" spans="3:3">
      <c r="C770" s="1264"/>
    </row>
    <row r="771" spans="3:3">
      <c r="C771" s="1264"/>
    </row>
    <row r="772" spans="3:3">
      <c r="C772" s="1264"/>
    </row>
    <row r="773" spans="3:3">
      <c r="C773" s="1264"/>
    </row>
    <row r="774" spans="3:3">
      <c r="C774" s="1264"/>
    </row>
    <row r="775" spans="3:3">
      <c r="C775" s="1264"/>
    </row>
    <row r="776" spans="3:3">
      <c r="C776" s="1264"/>
    </row>
    <row r="777" spans="3:3">
      <c r="C777" s="1264"/>
    </row>
    <row r="778" spans="3:3">
      <c r="C778" s="1264"/>
    </row>
    <row r="779" spans="3:3">
      <c r="C779" s="1264"/>
    </row>
    <row r="780" spans="3:3">
      <c r="C780" s="1264"/>
    </row>
    <row r="781" spans="3:3">
      <c r="C781" s="1264"/>
    </row>
    <row r="782" spans="3:3">
      <c r="C782" s="1264"/>
    </row>
    <row r="783" spans="3:3">
      <c r="C783" s="1264"/>
    </row>
    <row r="784" spans="3:3">
      <c r="C784" s="1264"/>
    </row>
    <row r="785" spans="3:3">
      <c r="C785" s="1264"/>
    </row>
    <row r="786" spans="3:3">
      <c r="C786" s="1264"/>
    </row>
    <row r="787" spans="3:3">
      <c r="C787" s="1264"/>
    </row>
    <row r="788" spans="3:3">
      <c r="C788" s="1264"/>
    </row>
    <row r="789" spans="3:3">
      <c r="C789" s="1264"/>
    </row>
    <row r="790" spans="3:3">
      <c r="C790" s="1264"/>
    </row>
    <row r="791" spans="3:3">
      <c r="C791" s="1264"/>
    </row>
    <row r="792" spans="3:3">
      <c r="C792" s="1264"/>
    </row>
    <row r="793" spans="3:3">
      <c r="C793" s="1264"/>
    </row>
    <row r="794" spans="3:3">
      <c r="C794" s="1264"/>
    </row>
    <row r="795" spans="3:3">
      <c r="C795" s="1264"/>
    </row>
    <row r="796" spans="3:3">
      <c r="C796" s="1264"/>
    </row>
    <row r="797" spans="3:3">
      <c r="C797" s="1264"/>
    </row>
    <row r="798" spans="3:3">
      <c r="C798" s="1264"/>
    </row>
    <row r="799" spans="3:3">
      <c r="C799" s="1264"/>
    </row>
    <row r="800" spans="3:3">
      <c r="C800" s="1264"/>
    </row>
    <row r="801" spans="3:3">
      <c r="C801" s="1264"/>
    </row>
    <row r="802" spans="3:3">
      <c r="C802" s="1264"/>
    </row>
    <row r="803" spans="3:3">
      <c r="C803" s="1264"/>
    </row>
    <row r="804" spans="3:3">
      <c r="C804" s="1264"/>
    </row>
    <row r="805" spans="3:3">
      <c r="C805" s="1264"/>
    </row>
    <row r="806" spans="3:3">
      <c r="C806" s="1264"/>
    </row>
    <row r="807" spans="3:3">
      <c r="C807" s="1264"/>
    </row>
    <row r="808" spans="3:3">
      <c r="C808" s="1264"/>
    </row>
    <row r="809" spans="3:3">
      <c r="C809" s="1264"/>
    </row>
    <row r="810" spans="3:3">
      <c r="C810" s="1264"/>
    </row>
    <row r="811" spans="3:3">
      <c r="C811" s="1264"/>
    </row>
    <row r="812" spans="3:3">
      <c r="C812" s="1264"/>
    </row>
    <row r="813" spans="3:3">
      <c r="C813" s="1264"/>
    </row>
    <row r="814" spans="3:3">
      <c r="C814" s="1264"/>
    </row>
    <row r="815" spans="3:3">
      <c r="C815" s="1264"/>
    </row>
    <row r="816" spans="3:3">
      <c r="C816" s="1264"/>
    </row>
    <row r="817" spans="3:3">
      <c r="C817" s="1264"/>
    </row>
    <row r="818" spans="3:3">
      <c r="C818" s="1264"/>
    </row>
    <row r="819" spans="3:3">
      <c r="C819" s="1264"/>
    </row>
    <row r="820" spans="3:3">
      <c r="C820" s="1264"/>
    </row>
    <row r="821" spans="3:3">
      <c r="C821" s="1264"/>
    </row>
    <row r="822" spans="3:3">
      <c r="C822" s="1264"/>
    </row>
    <row r="823" spans="3:3">
      <c r="C823" s="1264"/>
    </row>
    <row r="824" spans="3:3">
      <c r="C824" s="1264"/>
    </row>
    <row r="825" spans="3:3">
      <c r="C825" s="1264"/>
    </row>
    <row r="826" spans="3:3">
      <c r="C826" s="1264"/>
    </row>
    <row r="827" spans="3:3">
      <c r="C827" s="1264"/>
    </row>
    <row r="828" spans="3:3">
      <c r="C828" s="1264"/>
    </row>
    <row r="829" spans="3:3">
      <c r="C829" s="1264"/>
    </row>
    <row r="830" spans="3:3">
      <c r="C830" s="1264"/>
    </row>
    <row r="831" spans="3:3">
      <c r="C831" s="1264"/>
    </row>
    <row r="832" spans="3:3">
      <c r="C832" s="1264"/>
    </row>
    <row r="833" spans="3:3">
      <c r="C833" s="1264"/>
    </row>
    <row r="834" spans="3:3">
      <c r="C834" s="1264"/>
    </row>
    <row r="835" spans="3:3">
      <c r="C835" s="1264"/>
    </row>
    <row r="836" spans="3:3">
      <c r="C836" s="1264"/>
    </row>
    <row r="837" spans="3:3">
      <c r="C837" s="1264"/>
    </row>
    <row r="838" spans="3:3">
      <c r="C838" s="1264"/>
    </row>
    <row r="839" spans="3:3">
      <c r="C839" s="1264"/>
    </row>
    <row r="840" spans="3:3">
      <c r="C840" s="1264"/>
    </row>
    <row r="841" spans="3:3">
      <c r="C841" s="1264"/>
    </row>
    <row r="842" spans="3:3">
      <c r="C842" s="1264"/>
    </row>
    <row r="843" spans="3:3">
      <c r="C843" s="1264"/>
    </row>
    <row r="844" spans="3:3">
      <c r="C844" s="1264"/>
    </row>
    <row r="845" spans="3:3">
      <c r="C845" s="1264"/>
    </row>
    <row r="846" spans="3:3">
      <c r="C846" s="1264"/>
    </row>
    <row r="847" spans="3:3">
      <c r="C847" s="1264"/>
    </row>
    <row r="848" spans="3:3">
      <c r="C848" s="1264"/>
    </row>
    <row r="849" spans="3:3">
      <c r="C849" s="1264"/>
    </row>
    <row r="850" spans="3:3">
      <c r="C850" s="1264"/>
    </row>
    <row r="851" spans="3:3">
      <c r="C851" s="1264"/>
    </row>
    <row r="852" spans="3:3">
      <c r="C852" s="1264"/>
    </row>
    <row r="853" spans="3:3">
      <c r="C853" s="1264"/>
    </row>
    <row r="854" spans="3:3">
      <c r="C854" s="1264"/>
    </row>
    <row r="855" spans="3:3">
      <c r="C855" s="1264"/>
    </row>
    <row r="856" spans="3:3">
      <c r="C856" s="1264"/>
    </row>
    <row r="857" spans="3:3">
      <c r="C857" s="1264"/>
    </row>
    <row r="858" spans="3:3">
      <c r="C858" s="1264"/>
    </row>
    <row r="859" spans="3:3">
      <c r="C859" s="1264"/>
    </row>
    <row r="860" spans="3:3">
      <c r="C860" s="1264"/>
    </row>
    <row r="861" spans="3:3">
      <c r="C861" s="1264"/>
    </row>
    <row r="862" spans="3:3">
      <c r="C862" s="1264"/>
    </row>
    <row r="863" spans="3:3">
      <c r="C863" s="1264"/>
    </row>
    <row r="864" spans="3:3">
      <c r="C864" s="1264"/>
    </row>
    <row r="865" spans="3:3">
      <c r="C865" s="1264"/>
    </row>
    <row r="866" spans="3:3">
      <c r="C866" s="1264"/>
    </row>
    <row r="867" spans="3:3">
      <c r="C867" s="1264"/>
    </row>
    <row r="868" spans="3:3">
      <c r="C868" s="1264"/>
    </row>
    <row r="869" spans="3:3">
      <c r="C869" s="1264"/>
    </row>
    <row r="870" spans="3:3">
      <c r="C870" s="1264"/>
    </row>
    <row r="871" spans="3:3">
      <c r="C871" s="1264"/>
    </row>
    <row r="872" spans="3:3">
      <c r="C872" s="1264"/>
    </row>
    <row r="873" spans="3:3">
      <c r="C873" s="1264"/>
    </row>
    <row r="874" spans="3:3">
      <c r="C874" s="1264"/>
    </row>
    <row r="875" spans="3:3">
      <c r="C875" s="1264"/>
    </row>
    <row r="876" spans="3:3">
      <c r="C876" s="1264"/>
    </row>
    <row r="877" spans="3:3">
      <c r="C877" s="1264"/>
    </row>
    <row r="878" spans="3:3">
      <c r="C878" s="1264"/>
    </row>
    <row r="879" spans="3:3">
      <c r="C879" s="1264"/>
    </row>
    <row r="880" spans="3:3">
      <c r="C880" s="1264"/>
    </row>
    <row r="881" spans="3:3">
      <c r="C881" s="1264"/>
    </row>
    <row r="882" spans="3:3">
      <c r="C882" s="1264"/>
    </row>
    <row r="883" spans="3:3">
      <c r="C883" s="1264"/>
    </row>
    <row r="884" spans="3:3">
      <c r="C884" s="1264"/>
    </row>
    <row r="885" spans="3:3">
      <c r="C885" s="1264"/>
    </row>
    <row r="886" spans="3:3">
      <c r="C886" s="1264"/>
    </row>
    <row r="887" spans="3:3">
      <c r="C887" s="1264"/>
    </row>
    <row r="888" spans="3:3">
      <c r="C888" s="1264"/>
    </row>
    <row r="889" spans="3:3">
      <c r="C889" s="1264"/>
    </row>
    <row r="890" spans="3:3">
      <c r="C890" s="1264"/>
    </row>
    <row r="891" spans="3:3">
      <c r="C891" s="1264"/>
    </row>
    <row r="892" spans="3:3">
      <c r="C892" s="1264"/>
    </row>
    <row r="893" spans="3:3">
      <c r="C893" s="1264"/>
    </row>
    <row r="894" spans="3:3">
      <c r="C894" s="1264"/>
    </row>
    <row r="895" spans="3:3">
      <c r="C895" s="1264"/>
    </row>
    <row r="896" spans="3:3">
      <c r="C896" s="1264"/>
    </row>
    <row r="897" spans="3:3">
      <c r="C897" s="1264"/>
    </row>
    <row r="898" spans="3:3">
      <c r="C898" s="1264"/>
    </row>
    <row r="899" spans="3:3">
      <c r="C899" s="1264"/>
    </row>
    <row r="900" spans="3:3">
      <c r="C900" s="1264"/>
    </row>
    <row r="901" spans="3:3">
      <c r="C901" s="1264"/>
    </row>
    <row r="902" spans="3:3">
      <c r="C902" s="1264"/>
    </row>
    <row r="903" spans="3:3">
      <c r="C903" s="1264"/>
    </row>
    <row r="904" spans="3:3">
      <c r="C904" s="1264"/>
    </row>
    <row r="905" spans="3:3">
      <c r="C905" s="1264"/>
    </row>
    <row r="906" spans="3:3">
      <c r="C906" s="1264"/>
    </row>
    <row r="907" spans="3:3">
      <c r="C907" s="1264"/>
    </row>
    <row r="908" spans="3:3">
      <c r="C908" s="1264"/>
    </row>
    <row r="909" spans="3:3">
      <c r="C909" s="1264"/>
    </row>
    <row r="910" spans="3:3">
      <c r="C910" s="1264"/>
    </row>
    <row r="911" spans="3:3">
      <c r="C911" s="1264"/>
    </row>
    <row r="912" spans="3:3">
      <c r="C912" s="1264"/>
    </row>
    <row r="913" spans="3:3">
      <c r="C913" s="1264"/>
    </row>
    <row r="914" spans="3:3">
      <c r="C914" s="1264"/>
    </row>
    <row r="915" spans="3:3">
      <c r="C915" s="1264"/>
    </row>
    <row r="916" spans="3:3">
      <c r="C916" s="1264"/>
    </row>
    <row r="917" spans="3:3">
      <c r="C917" s="1264"/>
    </row>
    <row r="918" spans="3:3">
      <c r="C918" s="1264"/>
    </row>
    <row r="919" spans="3:3">
      <c r="C919" s="1264"/>
    </row>
    <row r="920" spans="3:3">
      <c r="C920" s="1264"/>
    </row>
    <row r="921" spans="3:3">
      <c r="C921" s="1264"/>
    </row>
    <row r="922" spans="3:3">
      <c r="C922" s="1264"/>
    </row>
    <row r="923" spans="3:3">
      <c r="C923" s="1264"/>
    </row>
    <row r="924" spans="3:3">
      <c r="C924" s="1264"/>
    </row>
    <row r="925" spans="3:3">
      <c r="C925" s="1264"/>
    </row>
    <row r="926" spans="3:3">
      <c r="C926" s="1264"/>
    </row>
    <row r="927" spans="3:3">
      <c r="C927" s="1264"/>
    </row>
    <row r="928" spans="3:3">
      <c r="C928" s="1264"/>
    </row>
    <row r="929" spans="3:3">
      <c r="C929" s="1264"/>
    </row>
    <row r="930" spans="3:3">
      <c r="C930" s="1264"/>
    </row>
    <row r="931" spans="3:3">
      <c r="C931" s="1264"/>
    </row>
    <row r="932" spans="3:3">
      <c r="C932" s="1264"/>
    </row>
    <row r="933" spans="3:3">
      <c r="C933" s="1264"/>
    </row>
    <row r="934" spans="3:3">
      <c r="C934" s="1264"/>
    </row>
    <row r="935" spans="3:3">
      <c r="C935" s="1264"/>
    </row>
    <row r="936" spans="3:3">
      <c r="C936" s="1264"/>
    </row>
    <row r="937" spans="3:3">
      <c r="C937" s="1264"/>
    </row>
    <row r="938" spans="3:3">
      <c r="C938" s="1264"/>
    </row>
    <row r="939" spans="3:3">
      <c r="C939" s="1264"/>
    </row>
    <row r="940" spans="3:3">
      <c r="C940" s="1264"/>
    </row>
    <row r="941" spans="3:3">
      <c r="C941" s="1264"/>
    </row>
    <row r="942" spans="3:3">
      <c r="C942" s="1264"/>
    </row>
    <row r="943" spans="3:3">
      <c r="C943" s="1264"/>
    </row>
    <row r="944" spans="3:3">
      <c r="C944" s="1264"/>
    </row>
    <row r="945" spans="3:3">
      <c r="C945" s="1264"/>
    </row>
    <row r="946" spans="3:3">
      <c r="C946" s="1264"/>
    </row>
    <row r="947" spans="3:3">
      <c r="C947" s="1264"/>
    </row>
    <row r="948" spans="3:3">
      <c r="C948" s="1264"/>
    </row>
    <row r="949" spans="3:3">
      <c r="C949" s="1264"/>
    </row>
    <row r="950" spans="3:3">
      <c r="C950" s="1264"/>
    </row>
    <row r="951" spans="3:3">
      <c r="C951" s="1264"/>
    </row>
    <row r="952" spans="3:3">
      <c r="C952" s="1264"/>
    </row>
    <row r="953" spans="3:3">
      <c r="C953" s="1264"/>
    </row>
    <row r="954" spans="3:3">
      <c r="C954" s="1264"/>
    </row>
    <row r="955" spans="3:3">
      <c r="C955" s="1264"/>
    </row>
    <row r="956" spans="3:3">
      <c r="C956" s="1264"/>
    </row>
    <row r="957" spans="3:3">
      <c r="C957" s="1264"/>
    </row>
    <row r="958" spans="3:3">
      <c r="C958" s="1264"/>
    </row>
    <row r="959" spans="3:3">
      <c r="C959" s="1264"/>
    </row>
    <row r="960" spans="3:3">
      <c r="C960" s="1264"/>
    </row>
    <row r="961" spans="3:3">
      <c r="C961" s="1264"/>
    </row>
    <row r="962" spans="3:3">
      <c r="C962" s="1264"/>
    </row>
    <row r="963" spans="3:3">
      <c r="C963" s="1264"/>
    </row>
    <row r="964" spans="3:3">
      <c r="C964" s="1264"/>
    </row>
    <row r="965" spans="3:3">
      <c r="C965" s="1264"/>
    </row>
    <row r="966" spans="3:3">
      <c r="C966" s="1264"/>
    </row>
    <row r="967" spans="3:3">
      <c r="C967" s="1264"/>
    </row>
    <row r="968" spans="3:3">
      <c r="C968" s="1264"/>
    </row>
    <row r="969" spans="3:3">
      <c r="C969" s="1264"/>
    </row>
    <row r="970" spans="3:3">
      <c r="C970" s="1264"/>
    </row>
    <row r="971" spans="3:3">
      <c r="C971" s="1264"/>
    </row>
    <row r="972" spans="3:3">
      <c r="C972" s="1264"/>
    </row>
    <row r="973" spans="3:3">
      <c r="C973" s="1264"/>
    </row>
    <row r="974" spans="3:3">
      <c r="C974" s="1264"/>
    </row>
    <row r="975" spans="3:3">
      <c r="C975" s="1264"/>
    </row>
    <row r="976" spans="3:3">
      <c r="C976" s="1264"/>
    </row>
    <row r="977" spans="3:3">
      <c r="C977" s="1264"/>
    </row>
    <row r="978" spans="3:3">
      <c r="C978" s="1264"/>
    </row>
    <row r="979" spans="3:3">
      <c r="C979" s="1264"/>
    </row>
    <row r="980" spans="3:3">
      <c r="C980" s="1264"/>
    </row>
    <row r="981" spans="3:3">
      <c r="C981" s="1264"/>
    </row>
    <row r="982" spans="3:3">
      <c r="C982" s="1264"/>
    </row>
    <row r="983" spans="3:3">
      <c r="C983" s="1264"/>
    </row>
    <row r="984" spans="3:3">
      <c r="C984" s="1264"/>
    </row>
    <row r="985" spans="3:3">
      <c r="C985" s="1264"/>
    </row>
    <row r="986" spans="3:3">
      <c r="C986" s="1264"/>
    </row>
    <row r="987" spans="3:3">
      <c r="C987" s="1264"/>
    </row>
    <row r="988" spans="3:3">
      <c r="C988" s="1264"/>
    </row>
    <row r="989" spans="3:3">
      <c r="C989" s="1264"/>
    </row>
    <row r="990" spans="3:3">
      <c r="C990" s="1264"/>
    </row>
    <row r="991" spans="3:3">
      <c r="C991" s="1264"/>
    </row>
    <row r="992" spans="3:3">
      <c r="C992" s="1264"/>
    </row>
    <row r="993" spans="3:3">
      <c r="C993" s="1264"/>
    </row>
    <row r="994" spans="3:3">
      <c r="C994" s="1264"/>
    </row>
    <row r="995" spans="3:3">
      <c r="C995" s="1264"/>
    </row>
    <row r="996" spans="3:3">
      <c r="C996" s="1264"/>
    </row>
    <row r="997" spans="3:3">
      <c r="C997" s="1264"/>
    </row>
    <row r="998" spans="3:3">
      <c r="C998" s="1264"/>
    </row>
    <row r="999" spans="3:3">
      <c r="C999" s="1264"/>
    </row>
    <row r="1000" spans="3:3">
      <c r="C1000" s="1264"/>
    </row>
    <row r="1001" spans="3:3">
      <c r="C1001" s="1264"/>
    </row>
    <row r="1002" spans="3:3">
      <c r="C1002" s="1264"/>
    </row>
    <row r="1003" spans="3:3">
      <c r="C1003" s="1264"/>
    </row>
    <row r="1004" spans="3:3">
      <c r="C1004" s="1264"/>
    </row>
    <row r="1005" spans="3:3">
      <c r="C1005" s="1264"/>
    </row>
    <row r="1006" spans="3:3">
      <c r="C1006" s="1264"/>
    </row>
    <row r="1007" spans="3:3">
      <c r="C1007" s="1264"/>
    </row>
    <row r="1008" spans="3:3">
      <c r="C1008" s="1264"/>
    </row>
    <row r="1009" spans="3:3">
      <c r="C1009" s="1264"/>
    </row>
    <row r="1010" spans="3:3">
      <c r="C1010" s="1264"/>
    </row>
    <row r="1011" spans="3:3">
      <c r="C1011" s="1264"/>
    </row>
    <row r="1012" spans="3:3">
      <c r="C1012" s="1264"/>
    </row>
    <row r="1013" spans="3:3">
      <c r="C1013" s="1264"/>
    </row>
    <row r="1014" spans="3:3">
      <c r="C1014" s="1264"/>
    </row>
    <row r="1015" spans="3:3">
      <c r="C1015" s="1264"/>
    </row>
    <row r="1016" spans="3:3">
      <c r="C1016" s="1264"/>
    </row>
    <row r="1017" spans="3:3">
      <c r="C1017" s="1264"/>
    </row>
    <row r="1018" spans="3:3">
      <c r="C1018" s="1264"/>
    </row>
    <row r="1019" spans="3:3">
      <c r="C1019" s="1264"/>
    </row>
    <row r="1020" spans="3:3">
      <c r="C1020" s="1264"/>
    </row>
    <row r="1021" spans="3:3">
      <c r="C1021" s="1264"/>
    </row>
    <row r="1022" spans="3:3">
      <c r="C1022" s="1264"/>
    </row>
    <row r="1023" spans="3:3">
      <c r="C1023" s="1264"/>
    </row>
    <row r="1024" spans="3:3">
      <c r="C1024" s="1264"/>
    </row>
    <row r="1025" spans="3:3">
      <c r="C1025" s="1264"/>
    </row>
    <row r="1026" spans="3:3">
      <c r="C1026" s="1264"/>
    </row>
    <row r="1027" spans="3:3">
      <c r="C1027" s="1264"/>
    </row>
    <row r="1028" spans="3:3">
      <c r="C1028" s="1264"/>
    </row>
    <row r="1029" spans="3:3">
      <c r="C1029" s="1264"/>
    </row>
    <row r="1030" spans="3:3">
      <c r="C1030" s="1264"/>
    </row>
    <row r="1031" spans="3:3">
      <c r="C1031" s="1264"/>
    </row>
    <row r="1032" spans="3:3">
      <c r="C1032" s="1264"/>
    </row>
    <row r="1033" spans="3:3">
      <c r="C1033" s="1264"/>
    </row>
    <row r="1034" spans="3:3">
      <c r="C1034" s="1264"/>
    </row>
    <row r="1035" spans="3:3">
      <c r="C1035" s="1264"/>
    </row>
    <row r="1036" spans="3:3">
      <c r="C1036" s="1264"/>
    </row>
    <row r="1037" spans="3:3">
      <c r="C1037" s="1264"/>
    </row>
    <row r="1038" spans="3:3">
      <c r="C1038" s="1264"/>
    </row>
    <row r="1039" spans="3:3">
      <c r="C1039" s="1264"/>
    </row>
    <row r="1040" spans="3:3">
      <c r="C1040" s="1264"/>
    </row>
    <row r="1041" spans="3:3">
      <c r="C1041" s="1264"/>
    </row>
    <row r="1042" spans="3:3">
      <c r="C1042" s="1264"/>
    </row>
    <row r="1043" spans="3:3">
      <c r="C1043" s="1264"/>
    </row>
    <row r="1044" spans="3:3">
      <c r="C1044" s="1264"/>
    </row>
    <row r="1045" spans="3:3">
      <c r="C1045" s="1264"/>
    </row>
    <row r="1046" spans="3:3">
      <c r="C1046" s="1264"/>
    </row>
    <row r="1047" spans="3:3">
      <c r="C1047" s="1264"/>
    </row>
    <row r="1048" spans="3:3">
      <c r="C1048" s="1264"/>
    </row>
    <row r="1049" spans="3:3">
      <c r="C1049" s="1264"/>
    </row>
    <row r="1050" spans="3:3">
      <c r="C1050" s="1264"/>
    </row>
    <row r="1051" spans="3:3">
      <c r="C1051" s="1264"/>
    </row>
    <row r="1052" spans="3:3">
      <c r="C1052" s="1264"/>
    </row>
    <row r="1053" spans="3:3">
      <c r="C1053" s="1264"/>
    </row>
    <row r="1054" spans="3:3">
      <c r="C1054" s="1264"/>
    </row>
    <row r="1055" spans="3:3">
      <c r="C1055" s="1264"/>
    </row>
    <row r="1056" spans="3:3">
      <c r="C1056" s="1264"/>
    </row>
    <row r="1057" spans="3:3">
      <c r="C1057" s="1264"/>
    </row>
    <row r="1058" spans="3:3">
      <c r="C1058" s="1264"/>
    </row>
    <row r="1059" spans="3:3">
      <c r="C1059" s="1264"/>
    </row>
    <row r="1060" spans="3:3">
      <c r="C1060" s="1264"/>
    </row>
    <row r="1061" spans="3:3">
      <c r="C1061" s="1264"/>
    </row>
    <row r="1062" spans="3:3">
      <c r="C1062" s="1264"/>
    </row>
    <row r="1063" spans="3:3">
      <c r="C1063" s="1264"/>
    </row>
    <row r="1064" spans="3:3">
      <c r="C1064" s="1264"/>
    </row>
    <row r="1065" spans="3:3">
      <c r="C1065" s="1264"/>
    </row>
    <row r="1066" spans="3:3">
      <c r="C1066" s="1264"/>
    </row>
    <row r="1067" spans="3:3">
      <c r="C1067" s="1264"/>
    </row>
    <row r="1068" spans="3:3">
      <c r="C1068" s="1264"/>
    </row>
    <row r="1069" spans="3:3">
      <c r="C1069" s="1264"/>
    </row>
    <row r="1070" spans="3:3">
      <c r="C1070" s="1264"/>
    </row>
    <row r="1071" spans="3:3">
      <c r="C1071" s="1264"/>
    </row>
    <row r="1072" spans="3:3">
      <c r="C1072" s="1264"/>
    </row>
    <row r="1073" spans="3:3">
      <c r="C1073" s="1264"/>
    </row>
    <row r="1074" spans="3:3">
      <c r="C1074" s="1264"/>
    </row>
    <row r="1075" spans="3:3">
      <c r="C1075" s="1264"/>
    </row>
    <row r="1076" spans="3:3">
      <c r="C1076" s="1264"/>
    </row>
    <row r="1077" spans="3:3">
      <c r="C1077" s="1264"/>
    </row>
    <row r="1078" spans="3:3">
      <c r="C1078" s="1264"/>
    </row>
    <row r="1079" spans="3:3">
      <c r="C1079" s="1264"/>
    </row>
    <row r="1080" spans="3:3">
      <c r="C1080" s="1264"/>
    </row>
    <row r="1081" spans="3:3">
      <c r="C1081" s="1264"/>
    </row>
    <row r="1082" spans="3:3">
      <c r="C1082" s="1264"/>
    </row>
    <row r="1083" spans="3:3">
      <c r="C1083" s="1264"/>
    </row>
    <row r="1084" spans="3:3">
      <c r="C1084" s="1264"/>
    </row>
    <row r="1085" spans="3:3">
      <c r="C1085" s="1264"/>
    </row>
    <row r="1086" spans="3:3">
      <c r="C1086" s="1264"/>
    </row>
    <row r="1087" spans="3:3">
      <c r="C1087" s="1264"/>
    </row>
    <row r="1088" spans="3:3">
      <c r="C1088" s="1264"/>
    </row>
    <row r="1089" spans="3:3">
      <c r="C1089" s="1264"/>
    </row>
    <row r="1090" spans="3:3">
      <c r="C1090" s="1264"/>
    </row>
    <row r="1091" spans="3:3">
      <c r="C1091" s="1264"/>
    </row>
    <row r="1092" spans="3:3">
      <c r="C1092" s="1264"/>
    </row>
    <row r="1093" spans="3:3">
      <c r="C1093" s="1264"/>
    </row>
    <row r="1094" spans="3:3">
      <c r="C1094" s="1264"/>
    </row>
    <row r="1095" spans="3:3">
      <c r="C1095" s="1264"/>
    </row>
    <row r="1096" spans="3:3">
      <c r="C1096" s="1264"/>
    </row>
    <row r="1097" spans="3:3">
      <c r="C1097" s="1264"/>
    </row>
    <row r="1098" spans="3:3">
      <c r="C1098" s="1264"/>
    </row>
    <row r="1099" spans="3:3">
      <c r="C1099" s="1264"/>
    </row>
    <row r="1100" spans="3:3">
      <c r="C1100" s="1264"/>
    </row>
    <row r="1101" spans="3:3">
      <c r="C1101" s="1264"/>
    </row>
    <row r="1102" spans="3:3">
      <c r="C1102" s="1264"/>
    </row>
    <row r="1103" spans="3:3">
      <c r="C1103" s="1264"/>
    </row>
    <row r="1104" spans="3:3">
      <c r="C1104" s="1264"/>
    </row>
    <row r="1105" spans="3:3">
      <c r="C1105" s="1264"/>
    </row>
    <row r="1106" spans="3:3">
      <c r="C1106" s="1264"/>
    </row>
    <row r="1107" spans="3:3">
      <c r="C1107" s="1264"/>
    </row>
    <row r="1108" spans="3:3">
      <c r="C1108" s="1264"/>
    </row>
    <row r="1109" spans="3:3">
      <c r="C1109" s="1264"/>
    </row>
    <row r="1110" spans="3:3">
      <c r="C1110" s="1264"/>
    </row>
    <row r="1111" spans="3:3">
      <c r="C1111" s="1264"/>
    </row>
    <row r="1112" spans="3:3">
      <c r="C1112" s="1264"/>
    </row>
    <row r="1113" spans="3:3">
      <c r="C1113" s="1264"/>
    </row>
    <row r="1114" spans="3:3">
      <c r="C1114" s="1264"/>
    </row>
  </sheetData>
  <mergeCells count="4">
    <mergeCell ref="B1:G1"/>
    <mergeCell ref="B2:F3"/>
    <mergeCell ref="A16:B16"/>
    <mergeCell ref="B4:C4"/>
  </mergeCells>
  <conditionalFormatting sqref="C20:C27 C34:C52 C74:C91 C99:C428 C96:C97">
    <cfRule type="expression" dxfId="84" priority="6" stopIfTrue="1">
      <formula>#REF!=1</formula>
    </cfRule>
  </conditionalFormatting>
  <conditionalFormatting sqref="E20:E27 E34:E52 E59:E61 E74:E90 E96 E66">
    <cfRule type="cellIs" dxfId="83" priority="9" stopIfTrue="1" operator="equal">
      <formula>0</formula>
    </cfRule>
  </conditionalFormatting>
  <conditionalFormatting sqref="E43 E59:E60 E21:E22">
    <cfRule type="cellIs" dxfId="82" priority="5" stopIfTrue="1" operator="equal">
      <formula>0</formula>
    </cfRule>
  </conditionalFormatting>
  <conditionalFormatting sqref="G62 G68 G70 G54 G29 G13 G20:G27 G34:G52 G59:G60 G66 F76:G76 G74:G75 F78:G79 G77 F81:G81 G80 F86:G86 G82:G85 F91:G95 G87:G90 F97:G98 G96">
    <cfRule type="expression" dxfId="81" priority="49" stopIfTrue="1">
      <formula>#REF!=1</formula>
    </cfRule>
  </conditionalFormatting>
  <conditionalFormatting sqref="G43 G59:G60">
    <cfRule type="expression" dxfId="80" priority="61" stopIfTrue="1">
      <formula>#REF!=1</formula>
    </cfRule>
  </conditionalFormatting>
  <conditionalFormatting sqref="E97:E98">
    <cfRule type="expression" dxfId="79" priority="2" stopIfTrue="1">
      <formula>#REF!=1</formula>
    </cfRule>
  </conditionalFormatting>
  <conditionalFormatting sqref="E91:E95">
    <cfRule type="expression" dxfId="78" priority="1" stopIfTrue="1">
      <formula>#REF!=1</formula>
    </cfRule>
  </conditionalFormatting>
  <pageMargins left="0.7" right="0.7" top="0.75" bottom="0.75" header="0.3" footer="0.3"/>
  <pageSetup paperSize="9" orientation="portrait" r:id="rId1"/>
  <rowBreaks count="1" manualBreakCount="1">
    <brk id="3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view="pageBreakPreview" zoomScaleNormal="100" zoomScaleSheetLayoutView="100" workbookViewId="0"/>
  </sheetViews>
  <sheetFormatPr defaultRowHeight="12.75"/>
  <cols>
    <col min="1" max="1" width="6.7109375" style="103" customWidth="1"/>
    <col min="2" max="2" width="39.7109375" style="103" customWidth="1"/>
    <col min="3" max="3" width="8.42578125" style="475" bestFit="1" customWidth="1"/>
    <col min="4" max="4" width="7.7109375" style="475" customWidth="1"/>
    <col min="5" max="5" width="10.28515625" style="475" customWidth="1"/>
    <col min="6" max="6" width="15.7109375" style="757" customWidth="1"/>
    <col min="7" max="16384" width="9.140625" style="103"/>
  </cols>
  <sheetData>
    <row r="1" spans="1:6" ht="18">
      <c r="A1" s="458" t="s">
        <v>522</v>
      </c>
      <c r="B1" s="458"/>
      <c r="C1" s="932"/>
      <c r="D1" s="932"/>
      <c r="E1" s="932"/>
      <c r="F1" s="933"/>
    </row>
    <row r="2" spans="1:6" ht="31.5" customHeight="1">
      <c r="A2" s="1886" t="s">
        <v>528</v>
      </c>
      <c r="B2" s="1886"/>
      <c r="C2" s="486"/>
      <c r="D2" s="486"/>
      <c r="E2" s="486"/>
      <c r="F2" s="934"/>
    </row>
    <row r="3" spans="1:6" ht="31.5" customHeight="1">
      <c r="A3" s="792"/>
      <c r="B3" s="792"/>
      <c r="C3" s="486"/>
      <c r="D3" s="486"/>
      <c r="E3" s="486"/>
      <c r="F3" s="934"/>
    </row>
    <row r="4" spans="1:6" ht="15">
      <c r="A4" s="1888" t="s">
        <v>529</v>
      </c>
      <c r="B4" s="1888"/>
      <c r="C4" s="1668"/>
      <c r="D4" s="1668"/>
      <c r="E4" s="1668"/>
      <c r="F4" s="1709">
        <f>'3.8-CR'!F44</f>
        <v>0</v>
      </c>
    </row>
    <row r="5" spans="1:6" ht="15">
      <c r="A5" s="1888" t="s">
        <v>530</v>
      </c>
      <c r="B5" s="1888"/>
      <c r="C5" s="1668"/>
      <c r="D5" s="1668"/>
      <c r="E5" s="1668"/>
      <c r="F5" s="1709">
        <f>'3.8-CR'!F73</f>
        <v>0</v>
      </c>
    </row>
    <row r="6" spans="1:6" ht="15">
      <c r="A6" s="1889" t="s">
        <v>531</v>
      </c>
      <c r="B6" s="1889"/>
      <c r="C6" s="1670"/>
      <c r="D6" s="1670"/>
      <c r="E6" s="1670"/>
      <c r="F6" s="1710">
        <f>'3.8-CR'!F87</f>
        <v>0</v>
      </c>
    </row>
    <row r="7" spans="1:6" ht="15.75">
      <c r="A7" s="1890" t="s">
        <v>532</v>
      </c>
      <c r="B7" s="1890"/>
      <c r="C7" s="935"/>
      <c r="D7" s="935"/>
      <c r="E7" s="935"/>
      <c r="F7" s="936">
        <f>SUM(F4:F6)</f>
        <v>0</v>
      </c>
    </row>
    <row r="8" spans="1:6" ht="18">
      <c r="A8" s="458"/>
      <c r="B8" s="458"/>
      <c r="C8" s="932"/>
      <c r="D8" s="932"/>
      <c r="E8" s="932"/>
      <c r="F8" s="933"/>
    </row>
    <row r="10" spans="1:6" ht="15">
      <c r="A10" s="466"/>
    </row>
    <row r="11" spans="1:6" s="128" customFormat="1" ht="27.75" customHeight="1">
      <c r="A11" s="467" t="s">
        <v>538</v>
      </c>
      <c r="B11" s="467" t="s">
        <v>2</v>
      </c>
      <c r="C11" s="1505" t="s">
        <v>383</v>
      </c>
      <c r="D11" s="1505" t="s">
        <v>539</v>
      </c>
      <c r="E11" s="955" t="s">
        <v>540</v>
      </c>
      <c r="F11" s="955" t="s">
        <v>541</v>
      </c>
    </row>
    <row r="12" spans="1:6" s="128" customFormat="1">
      <c r="A12" s="468"/>
      <c r="B12" s="468"/>
      <c r="C12" s="940"/>
      <c r="D12" s="940"/>
      <c r="E12" s="941"/>
      <c r="F12" s="941"/>
    </row>
    <row r="13" spans="1:6" ht="15.75" customHeight="1">
      <c r="A13" s="1886" t="s">
        <v>580</v>
      </c>
      <c r="B13" s="1886"/>
      <c r="C13" s="486"/>
      <c r="D13" s="486"/>
      <c r="E13" s="486"/>
      <c r="F13" s="934"/>
    </row>
    <row r="14" spans="1:6" ht="18">
      <c r="A14" s="1887" t="s">
        <v>529</v>
      </c>
      <c r="B14" s="1887"/>
      <c r="C14" s="932"/>
      <c r="D14" s="932"/>
      <c r="E14" s="932"/>
      <c r="F14" s="933"/>
    </row>
    <row r="15" spans="1:6" ht="15.75">
      <c r="A15" s="461"/>
      <c r="B15" s="469"/>
      <c r="E15" s="470"/>
      <c r="F15" s="942"/>
    </row>
    <row r="16" spans="1:6" ht="117" customHeight="1">
      <c r="A16" s="472">
        <v>1</v>
      </c>
      <c r="B16" s="473" t="s">
        <v>581</v>
      </c>
      <c r="C16" s="475">
        <v>274</v>
      </c>
      <c r="D16" s="475" t="s">
        <v>115</v>
      </c>
      <c r="E16" s="1277"/>
      <c r="F16" s="942">
        <f>ROUND(C16*E16,2)</f>
        <v>0</v>
      </c>
    </row>
    <row r="17" spans="1:6" ht="15.75">
      <c r="A17" s="461"/>
      <c r="B17" s="469"/>
      <c r="E17" s="470"/>
      <c r="F17" s="942"/>
    </row>
    <row r="18" spans="1:6" ht="102">
      <c r="A18" s="472">
        <v>2</v>
      </c>
      <c r="B18" s="473" t="s">
        <v>543</v>
      </c>
      <c r="C18" s="475">
        <v>1710</v>
      </c>
      <c r="D18" s="475" t="s">
        <v>115</v>
      </c>
      <c r="E18" s="1277"/>
      <c r="F18" s="942">
        <f>ROUND(C18*E18,2)</f>
        <v>0</v>
      </c>
    </row>
    <row r="19" spans="1:6" ht="15.75">
      <c r="A19" s="461"/>
      <c r="B19" s="469"/>
      <c r="E19" s="470"/>
      <c r="F19" s="942"/>
    </row>
    <row r="20" spans="1:6" ht="102.75" customHeight="1">
      <c r="A20" s="472">
        <v>3</v>
      </c>
      <c r="B20" s="473" t="s">
        <v>544</v>
      </c>
      <c r="C20" s="475">
        <v>16</v>
      </c>
      <c r="D20" s="475" t="s">
        <v>115</v>
      </c>
      <c r="E20" s="1277"/>
      <c r="F20" s="942">
        <f>ROUND(C20*E20,2)</f>
        <v>0</v>
      </c>
    </row>
    <row r="21" spans="1:6">
      <c r="A21" s="472"/>
      <c r="B21" s="474"/>
      <c r="E21" s="470"/>
      <c r="F21" s="942"/>
    </row>
    <row r="22" spans="1:6" ht="51">
      <c r="A22" s="472">
        <v>4</v>
      </c>
      <c r="B22" s="474" t="s">
        <v>582</v>
      </c>
      <c r="C22" s="475">
        <v>5.6</v>
      </c>
      <c r="D22" s="475" t="s">
        <v>36</v>
      </c>
      <c r="E22" s="1277"/>
      <c r="F22" s="942">
        <f>ROUND(C22*E22,2)</f>
        <v>0</v>
      </c>
    </row>
    <row r="23" spans="1:6">
      <c r="A23" s="472"/>
      <c r="B23" s="474"/>
      <c r="E23" s="470"/>
      <c r="F23" s="942"/>
    </row>
    <row r="24" spans="1:6" ht="53.25" customHeight="1">
      <c r="A24" s="472">
        <v>5</v>
      </c>
      <c r="B24" s="474" t="s">
        <v>583</v>
      </c>
      <c r="C24" s="475">
        <v>1</v>
      </c>
      <c r="D24" s="475" t="s">
        <v>58</v>
      </c>
      <c r="E24" s="1277"/>
      <c r="F24" s="942">
        <f>ROUND(C24*E24,2)</f>
        <v>0</v>
      </c>
    </row>
    <row r="25" spans="1:6">
      <c r="A25" s="472"/>
      <c r="B25" s="474"/>
      <c r="E25" s="470"/>
      <c r="F25" s="942"/>
    </row>
    <row r="26" spans="1:6" ht="51">
      <c r="A26" s="472">
        <v>6</v>
      </c>
      <c r="B26" s="474" t="s">
        <v>584</v>
      </c>
      <c r="C26" s="475">
        <v>20.7</v>
      </c>
      <c r="D26" s="475" t="s">
        <v>36</v>
      </c>
      <c r="E26" s="1277"/>
      <c r="F26" s="942">
        <f>ROUND(C26*E26,2)</f>
        <v>0</v>
      </c>
    </row>
    <row r="27" spans="1:6">
      <c r="A27" s="472"/>
      <c r="B27" s="474"/>
      <c r="E27" s="470"/>
      <c r="F27" s="942"/>
    </row>
    <row r="28" spans="1:6" ht="53.25" customHeight="1">
      <c r="A28" s="472">
        <v>7</v>
      </c>
      <c r="B28" s="474" t="s">
        <v>585</v>
      </c>
      <c r="C28" s="475">
        <v>12</v>
      </c>
      <c r="D28" s="475" t="s">
        <v>58</v>
      </c>
      <c r="E28" s="1277"/>
      <c r="F28" s="942">
        <f>ROUND(C28*E28,2)</f>
        <v>0</v>
      </c>
    </row>
    <row r="29" spans="1:6">
      <c r="A29" s="472"/>
      <c r="B29" s="474"/>
      <c r="E29" s="470"/>
      <c r="F29" s="942"/>
    </row>
    <row r="30" spans="1:6" ht="51">
      <c r="A30" s="472">
        <v>8</v>
      </c>
      <c r="B30" s="474" t="s">
        <v>586</v>
      </c>
      <c r="C30" s="475">
        <v>1</v>
      </c>
      <c r="D30" s="475" t="s">
        <v>36</v>
      </c>
      <c r="E30" s="1277"/>
      <c r="F30" s="942">
        <f>ROUND(C30*E30,2)</f>
        <v>0</v>
      </c>
    </row>
    <row r="31" spans="1:6">
      <c r="A31" s="472"/>
      <c r="B31" s="474"/>
      <c r="E31" s="470"/>
      <c r="F31" s="942"/>
    </row>
    <row r="32" spans="1:6" ht="51">
      <c r="A32" s="472">
        <v>9</v>
      </c>
      <c r="B32" s="474" t="s">
        <v>587</v>
      </c>
      <c r="C32" s="475">
        <v>50</v>
      </c>
      <c r="D32" s="475" t="s">
        <v>36</v>
      </c>
      <c r="E32" s="1277"/>
      <c r="F32" s="942">
        <f>ROUND(C32*E32,2)</f>
        <v>0</v>
      </c>
    </row>
    <row r="33" spans="1:6">
      <c r="A33" s="472"/>
      <c r="B33" s="469"/>
      <c r="E33" s="470"/>
      <c r="F33" s="942"/>
    </row>
    <row r="34" spans="1:6" ht="63.75">
      <c r="A34" s="472">
        <v>10</v>
      </c>
      <c r="B34" s="473" t="s">
        <v>588</v>
      </c>
      <c r="C34" s="470">
        <v>50</v>
      </c>
      <c r="D34" s="470" t="s">
        <v>58</v>
      </c>
      <c r="E34" s="1277"/>
      <c r="F34" s="942">
        <f>ROUND(C34*E34,2)</f>
        <v>0</v>
      </c>
    </row>
    <row r="35" spans="1:6" ht="15.75">
      <c r="A35" s="461"/>
      <c r="B35" s="474"/>
      <c r="E35" s="470"/>
      <c r="F35" s="942"/>
    </row>
    <row r="36" spans="1:6" ht="38.25">
      <c r="A36" s="472">
        <v>11</v>
      </c>
      <c r="B36" s="473" t="s">
        <v>589</v>
      </c>
      <c r="C36" s="475">
        <v>350</v>
      </c>
      <c r="D36" s="475" t="s">
        <v>115</v>
      </c>
      <c r="E36" s="1277"/>
      <c r="F36" s="942">
        <f>ROUND(C36*E36,2)</f>
        <v>0</v>
      </c>
    </row>
    <row r="37" spans="1:6" ht="15.75">
      <c r="A37" s="461"/>
      <c r="B37" s="474"/>
      <c r="E37" s="470"/>
      <c r="F37" s="942"/>
    </row>
    <row r="38" spans="1:6" ht="25.5">
      <c r="A38" s="472">
        <v>12</v>
      </c>
      <c r="B38" s="473" t="s">
        <v>590</v>
      </c>
      <c r="C38" s="475">
        <v>45</v>
      </c>
      <c r="D38" s="475" t="s">
        <v>115</v>
      </c>
      <c r="E38" s="1277"/>
      <c r="F38" s="942">
        <f>ROUND(C38*E38,2)</f>
        <v>0</v>
      </c>
    </row>
    <row r="39" spans="1:6" ht="15.75">
      <c r="A39" s="461"/>
      <c r="B39" s="474"/>
      <c r="E39" s="470"/>
      <c r="F39" s="942"/>
    </row>
    <row r="40" spans="1:6" ht="51">
      <c r="A40" s="472">
        <v>13</v>
      </c>
      <c r="B40" s="474" t="s">
        <v>553</v>
      </c>
      <c r="C40" s="475">
        <v>2000</v>
      </c>
      <c r="D40" s="475" t="s">
        <v>115</v>
      </c>
      <c r="E40" s="1277"/>
      <c r="F40" s="942">
        <f>ROUND(C40*E40,2)</f>
        <v>0</v>
      </c>
    </row>
    <row r="41" spans="1:6">
      <c r="A41" s="472"/>
      <c r="B41" s="474"/>
      <c r="E41" s="470"/>
      <c r="F41" s="942"/>
    </row>
    <row r="42" spans="1:6" ht="25.5">
      <c r="A42" s="472">
        <v>14</v>
      </c>
      <c r="B42" s="474" t="s">
        <v>554</v>
      </c>
      <c r="C42" s="475">
        <v>2000</v>
      </c>
      <c r="D42" s="475" t="s">
        <v>115</v>
      </c>
      <c r="E42" s="1277"/>
      <c r="F42" s="942">
        <f>ROUND(C42*E42,2)</f>
        <v>0</v>
      </c>
    </row>
    <row r="43" spans="1:6" ht="16.5" thickBot="1">
      <c r="A43" s="476"/>
      <c r="B43" s="477"/>
      <c r="C43" s="943"/>
      <c r="D43" s="943"/>
      <c r="E43" s="486"/>
      <c r="F43" s="486"/>
    </row>
    <row r="44" spans="1:6" ht="13.5" customHeight="1" thickBot="1">
      <c r="A44" s="478"/>
      <c r="B44" s="949" t="s">
        <v>555</v>
      </c>
      <c r="C44" s="1641"/>
      <c r="D44" s="1641"/>
      <c r="E44" s="950"/>
      <c r="F44" s="681">
        <f>SUM(F16:F42)</f>
        <v>0</v>
      </c>
    </row>
    <row r="45" spans="1:6">
      <c r="A45" s="480"/>
      <c r="B45" s="481"/>
      <c r="D45" s="470"/>
      <c r="E45" s="470"/>
      <c r="F45" s="944"/>
    </row>
    <row r="46" spans="1:6" ht="15.75">
      <c r="A46" s="460" t="s">
        <v>591</v>
      </c>
      <c r="B46" s="477" t="s">
        <v>557</v>
      </c>
      <c r="C46" s="943"/>
      <c r="D46" s="943"/>
      <c r="E46" s="486"/>
      <c r="F46" s="486"/>
    </row>
    <row r="47" spans="1:6" ht="15.75">
      <c r="A47" s="460"/>
      <c r="B47" s="477"/>
      <c r="C47" s="943"/>
      <c r="D47" s="943"/>
      <c r="E47" s="486"/>
      <c r="F47" s="486"/>
    </row>
    <row r="48" spans="1:6">
      <c r="A48" s="472">
        <v>1</v>
      </c>
      <c r="B48" s="473" t="s">
        <v>558</v>
      </c>
      <c r="C48" s="475">
        <v>2220</v>
      </c>
      <c r="D48" s="475" t="s">
        <v>115</v>
      </c>
      <c r="E48" s="1277"/>
      <c r="F48" s="942">
        <f>ROUND(C48*E48,2)</f>
        <v>0</v>
      </c>
    </row>
    <row r="49" spans="1:6">
      <c r="A49" s="472"/>
      <c r="B49" s="483"/>
      <c r="C49" s="945" t="s">
        <v>223</v>
      </c>
      <c r="D49" s="945"/>
      <c r="F49" s="402"/>
    </row>
    <row r="50" spans="1:6" ht="51">
      <c r="A50" s="472">
        <v>2</v>
      </c>
      <c r="B50" s="474" t="s">
        <v>559</v>
      </c>
      <c r="C50" s="475">
        <v>106</v>
      </c>
      <c r="D50" s="475" t="s">
        <v>58</v>
      </c>
      <c r="E50" s="1277"/>
      <c r="F50" s="942">
        <f>ROUND(C50*E50,2)</f>
        <v>0</v>
      </c>
    </row>
    <row r="51" spans="1:6" ht="15.75">
      <c r="A51" s="460"/>
      <c r="B51" s="477"/>
      <c r="C51" s="943"/>
      <c r="D51" s="943"/>
      <c r="E51" s="486"/>
      <c r="F51" s="486"/>
    </row>
    <row r="52" spans="1:6" ht="25.5">
      <c r="A52" s="472">
        <v>3</v>
      </c>
      <c r="B52" s="473" t="s">
        <v>560</v>
      </c>
      <c r="C52" s="475">
        <v>274</v>
      </c>
      <c r="D52" s="475" t="s">
        <v>115</v>
      </c>
      <c r="E52" s="1277"/>
      <c r="F52" s="942">
        <f>ROUND(C52*E52,2)</f>
        <v>0</v>
      </c>
    </row>
    <row r="53" spans="1:6" ht="16.5" customHeight="1">
      <c r="A53" s="472"/>
      <c r="B53" s="477"/>
      <c r="C53" s="943"/>
      <c r="D53" s="943"/>
      <c r="E53" s="486"/>
      <c r="F53" s="486"/>
    </row>
    <row r="54" spans="1:6" ht="63.75">
      <c r="A54" s="472">
        <v>4</v>
      </c>
      <c r="B54" s="473" t="s">
        <v>561</v>
      </c>
      <c r="C54" s="475">
        <v>80</v>
      </c>
      <c r="D54" s="475" t="s">
        <v>115</v>
      </c>
      <c r="E54" s="1277"/>
      <c r="F54" s="942">
        <f>ROUND(C54*E54,2)</f>
        <v>0</v>
      </c>
    </row>
    <row r="55" spans="1:6" ht="15.75">
      <c r="A55" s="460"/>
      <c r="B55" s="483"/>
      <c r="C55" s="945"/>
      <c r="D55" s="945"/>
      <c r="F55" s="402"/>
    </row>
    <row r="56" spans="1:6" ht="114.75">
      <c r="A56" s="472">
        <v>5</v>
      </c>
      <c r="B56" s="474" t="s">
        <v>562</v>
      </c>
      <c r="C56" s="475">
        <v>44</v>
      </c>
      <c r="D56" s="475" t="s">
        <v>58</v>
      </c>
      <c r="E56" s="1277"/>
      <c r="F56" s="942">
        <f>ROUND(C56*E56,2)</f>
        <v>0</v>
      </c>
    </row>
    <row r="57" spans="1:6">
      <c r="A57" s="472"/>
      <c r="B57" s="484"/>
      <c r="F57" s="402"/>
    </row>
    <row r="58" spans="1:6" ht="180" customHeight="1">
      <c r="A58" s="472">
        <v>6</v>
      </c>
      <c r="B58" s="474" t="s">
        <v>592</v>
      </c>
      <c r="F58" s="402"/>
    </row>
    <row r="59" spans="1:6" ht="51">
      <c r="A59" s="472"/>
      <c r="B59" s="484" t="s">
        <v>565</v>
      </c>
      <c r="F59" s="402"/>
    </row>
    <row r="60" spans="1:6" ht="38.25">
      <c r="A60" s="472"/>
      <c r="B60" s="484" t="s">
        <v>566</v>
      </c>
      <c r="F60" s="402"/>
    </row>
    <row r="61" spans="1:6" ht="114.75">
      <c r="A61" s="472"/>
      <c r="B61" s="484" t="s">
        <v>593</v>
      </c>
      <c r="C61" s="475">
        <v>1</v>
      </c>
      <c r="D61" s="475" t="s">
        <v>58</v>
      </c>
      <c r="E61" s="1277"/>
      <c r="F61" s="942">
        <f>ROUND(C61*E61,2)</f>
        <v>0</v>
      </c>
    </row>
    <row r="62" spans="1:6">
      <c r="A62" s="472"/>
      <c r="B62" s="484"/>
      <c r="F62" s="402"/>
    </row>
    <row r="63" spans="1:6" ht="153">
      <c r="A63" s="472">
        <v>7</v>
      </c>
      <c r="B63" s="474" t="s">
        <v>594</v>
      </c>
      <c r="C63" s="475">
        <v>37</v>
      </c>
      <c r="D63" s="475" t="s">
        <v>58</v>
      </c>
      <c r="E63" s="1277"/>
      <c r="F63" s="942">
        <f>ROUND(C63*E63,2)</f>
        <v>0</v>
      </c>
    </row>
    <row r="64" spans="1:6" ht="15.75">
      <c r="A64" s="472"/>
      <c r="B64" s="485"/>
      <c r="C64" s="943"/>
      <c r="D64" s="943"/>
      <c r="F64" s="402"/>
    </row>
    <row r="65" spans="1:6" ht="153">
      <c r="A65" s="472">
        <v>8</v>
      </c>
      <c r="B65" s="474" t="s">
        <v>595</v>
      </c>
      <c r="C65" s="475">
        <v>4</v>
      </c>
      <c r="D65" s="475" t="s">
        <v>58</v>
      </c>
      <c r="E65" s="1277"/>
      <c r="F65" s="942">
        <f>ROUND(C65*E65,2)</f>
        <v>0</v>
      </c>
    </row>
    <row r="66" spans="1:6" ht="15.75">
      <c r="A66" s="472"/>
      <c r="B66" s="485"/>
      <c r="C66" s="943"/>
      <c r="D66" s="943"/>
      <c r="F66" s="402"/>
    </row>
    <row r="67" spans="1:6" ht="153">
      <c r="A67" s="472">
        <v>9</v>
      </c>
      <c r="B67" s="474" t="s">
        <v>596</v>
      </c>
      <c r="C67" s="475">
        <v>1</v>
      </c>
      <c r="D67" s="475" t="s">
        <v>58</v>
      </c>
      <c r="E67" s="1277"/>
      <c r="F67" s="942">
        <f>ROUND(C67*E67,2)</f>
        <v>0</v>
      </c>
    </row>
    <row r="68" spans="1:6">
      <c r="A68" s="472"/>
      <c r="B68" s="474"/>
      <c r="F68" s="402"/>
    </row>
    <row r="69" spans="1:6" ht="153">
      <c r="A69" s="472">
        <v>10</v>
      </c>
      <c r="B69" s="474" t="s">
        <v>596</v>
      </c>
      <c r="C69" s="475">
        <v>8</v>
      </c>
      <c r="D69" s="475" t="s">
        <v>58</v>
      </c>
      <c r="E69" s="1277"/>
      <c r="F69" s="942">
        <f>ROUND(C69*E69,2)</f>
        <v>0</v>
      </c>
    </row>
    <row r="70" spans="1:6">
      <c r="A70" s="472"/>
      <c r="B70" s="474"/>
      <c r="F70" s="402"/>
    </row>
    <row r="71" spans="1:6">
      <c r="A71" s="472">
        <v>11</v>
      </c>
      <c r="B71" s="473" t="s">
        <v>570</v>
      </c>
      <c r="C71" s="475">
        <v>1</v>
      </c>
      <c r="D71" s="475" t="s">
        <v>669</v>
      </c>
      <c r="E71" s="1277"/>
      <c r="F71" s="942">
        <f>ROUND(C71*E71,2)</f>
        <v>0</v>
      </c>
    </row>
    <row r="72" spans="1:6" ht="16.5" thickBot="1">
      <c r="A72" s="460"/>
      <c r="B72" s="485"/>
      <c r="C72" s="943"/>
      <c r="D72" s="943"/>
      <c r="E72" s="486"/>
      <c r="F72" s="486"/>
    </row>
    <row r="73" spans="1:6" ht="13.5" thickBot="1">
      <c r="A73" s="478"/>
      <c r="B73" s="949" t="s">
        <v>571</v>
      </c>
      <c r="C73" s="1641"/>
      <c r="D73" s="1641"/>
      <c r="E73" s="950"/>
      <c r="F73" s="681">
        <f>SUM(F48:F71)</f>
        <v>0</v>
      </c>
    </row>
    <row r="74" spans="1:6">
      <c r="A74" s="487"/>
      <c r="B74" s="487"/>
      <c r="C74" s="946"/>
      <c r="D74" s="946"/>
      <c r="E74" s="946"/>
      <c r="F74" s="389"/>
    </row>
    <row r="75" spans="1:6" ht="15.75">
      <c r="A75" s="460" t="s">
        <v>597</v>
      </c>
      <c r="B75" s="477" t="s">
        <v>573</v>
      </c>
      <c r="C75" s="943"/>
      <c r="D75" s="943"/>
      <c r="E75" s="486"/>
      <c r="F75" s="486"/>
    </row>
    <row r="76" spans="1:6">
      <c r="A76" s="476"/>
      <c r="B76" s="474"/>
      <c r="F76" s="402"/>
    </row>
    <row r="77" spans="1:6" ht="38.25">
      <c r="A77" s="472">
        <v>1</v>
      </c>
      <c r="B77" s="474" t="s">
        <v>598</v>
      </c>
      <c r="C77" s="475" t="s">
        <v>21</v>
      </c>
      <c r="D77" s="475" t="s">
        <v>58</v>
      </c>
      <c r="E77" s="1277"/>
      <c r="F77" s="942">
        <f>ROUND(C77*E77,2)</f>
        <v>0</v>
      </c>
    </row>
    <row r="78" spans="1:6">
      <c r="A78" s="476"/>
      <c r="B78" s="474"/>
      <c r="F78" s="402"/>
    </row>
    <row r="79" spans="1:6">
      <c r="A79" s="472">
        <v>2</v>
      </c>
      <c r="B79" s="474" t="s">
        <v>575</v>
      </c>
      <c r="C79" s="475" t="s">
        <v>21</v>
      </c>
      <c r="D79" s="475" t="s">
        <v>58</v>
      </c>
      <c r="E79" s="1277"/>
      <c r="F79" s="942">
        <f>ROUND(C79*E79,2)</f>
        <v>0</v>
      </c>
    </row>
    <row r="80" spans="1:6" ht="15.75">
      <c r="A80" s="460"/>
      <c r="B80" s="477"/>
      <c r="C80" s="943"/>
      <c r="D80" s="943"/>
      <c r="E80" s="486"/>
      <c r="F80" s="486"/>
    </row>
    <row r="81" spans="1:6">
      <c r="A81" s="472">
        <v>3</v>
      </c>
      <c r="B81" s="474" t="s">
        <v>576</v>
      </c>
      <c r="C81" s="475" t="s">
        <v>21</v>
      </c>
      <c r="D81" s="475" t="s">
        <v>58</v>
      </c>
      <c r="E81" s="1277"/>
      <c r="F81" s="942">
        <f>ROUND(C81*E81,2)</f>
        <v>0</v>
      </c>
    </row>
    <row r="82" spans="1:6">
      <c r="A82" s="476"/>
      <c r="B82" s="474"/>
      <c r="F82" s="402"/>
    </row>
    <row r="83" spans="1:6">
      <c r="A83" s="472">
        <f>A81+1</f>
        <v>4</v>
      </c>
      <c r="B83" s="474" t="s">
        <v>577</v>
      </c>
      <c r="C83" s="475">
        <v>2100</v>
      </c>
      <c r="D83" s="475" t="s">
        <v>115</v>
      </c>
      <c r="E83" s="1277"/>
      <c r="F83" s="942">
        <f>ROUND(C83*E83,2)</f>
        <v>0</v>
      </c>
    </row>
    <row r="84" spans="1:6">
      <c r="A84" s="476"/>
      <c r="B84" s="474"/>
      <c r="F84" s="402"/>
    </row>
    <row r="85" spans="1:6" ht="38.25">
      <c r="A85" s="472">
        <v>5</v>
      </c>
      <c r="B85" s="474" t="s">
        <v>578</v>
      </c>
      <c r="C85" s="475">
        <v>2100</v>
      </c>
      <c r="D85" s="475" t="s">
        <v>115</v>
      </c>
      <c r="E85" s="1277"/>
      <c r="F85" s="942">
        <f>ROUND(C85*E85,2)</f>
        <v>0</v>
      </c>
    </row>
    <row r="86" spans="1:6" ht="13.5" thickBot="1">
      <c r="A86" s="476"/>
      <c r="B86" s="481"/>
      <c r="F86" s="402"/>
    </row>
    <row r="87" spans="1:6" ht="15.75" customHeight="1" thickBot="1">
      <c r="A87" s="489"/>
      <c r="B87" s="949" t="s">
        <v>579</v>
      </c>
      <c r="C87" s="1641"/>
      <c r="D87" s="1641"/>
      <c r="E87" s="952"/>
      <c r="F87" s="681">
        <f>SUM(F77:F85)</f>
        <v>0</v>
      </c>
    </row>
    <row r="88" spans="1:6">
      <c r="C88" s="1712">
        <f>SUM(C16:C86)</f>
        <v>13511.3</v>
      </c>
    </row>
    <row r="89" spans="1:6" ht="14.25" customHeight="1">
      <c r="B89" s="1711"/>
      <c r="C89" s="1711"/>
      <c r="D89" s="1711"/>
      <c r="E89" s="1711"/>
      <c r="F89" s="492"/>
    </row>
    <row r="90" spans="1:6" ht="14.25" customHeight="1">
      <c r="B90" s="491"/>
      <c r="C90" s="1893"/>
      <c r="D90" s="1893"/>
      <c r="E90" s="1893"/>
      <c r="F90" s="1893"/>
    </row>
    <row r="91" spans="1:6" ht="14.25" customHeight="1">
      <c r="B91" s="1891"/>
      <c r="C91" s="1891"/>
      <c r="D91" s="1891"/>
      <c r="E91" s="1891"/>
      <c r="F91" s="492"/>
    </row>
    <row r="92" spans="1:6" ht="14.25" customHeight="1">
      <c r="B92" s="491"/>
      <c r="C92" s="1893"/>
      <c r="D92" s="1893"/>
      <c r="E92" s="1893"/>
      <c r="F92" s="1893"/>
    </row>
    <row r="93" spans="1:6" ht="14.25" customHeight="1">
      <c r="B93" s="1891"/>
      <c r="C93" s="1891"/>
      <c r="D93" s="1891"/>
      <c r="E93" s="1891"/>
      <c r="F93" s="492"/>
    </row>
    <row r="94" spans="1:6" ht="14.25" customHeight="1">
      <c r="B94" s="491"/>
      <c r="C94" s="1893"/>
      <c r="D94" s="1893"/>
      <c r="E94" s="1893"/>
      <c r="F94" s="1893"/>
    </row>
    <row r="95" spans="1:6" ht="14.25" customHeight="1">
      <c r="B95" s="1891"/>
      <c r="C95" s="1891"/>
      <c r="D95" s="1891"/>
      <c r="E95" s="1891"/>
      <c r="F95" s="492"/>
    </row>
    <row r="96" spans="1:6" ht="14.25" customHeight="1">
      <c r="B96" s="491"/>
      <c r="C96" s="1893"/>
      <c r="D96" s="1893"/>
      <c r="E96" s="1893"/>
      <c r="F96" s="1893"/>
    </row>
    <row r="97" spans="2:6" ht="14.25" customHeight="1">
      <c r="B97" s="1891"/>
      <c r="C97" s="1891"/>
      <c r="D97" s="1891"/>
      <c r="E97" s="1891"/>
      <c r="F97" s="492"/>
    </row>
    <row r="98" spans="2:6" ht="14.25" customHeight="1">
      <c r="B98" s="491"/>
      <c r="C98" s="1893"/>
      <c r="D98" s="1893"/>
      <c r="E98" s="1893"/>
      <c r="F98" s="1893"/>
    </row>
    <row r="99" spans="2:6" ht="14.25" customHeight="1">
      <c r="B99" s="1891"/>
      <c r="C99" s="1891"/>
      <c r="D99" s="1891"/>
      <c r="E99" s="1891"/>
      <c r="F99" s="492"/>
    </row>
    <row r="100" spans="2:6" ht="14.25" customHeight="1">
      <c r="B100" s="491"/>
      <c r="C100" s="1893"/>
      <c r="D100" s="1893"/>
      <c r="E100" s="1893"/>
      <c r="F100" s="1893"/>
    </row>
    <row r="101" spans="2:6" ht="14.25" customHeight="1">
      <c r="B101" s="1891"/>
      <c r="C101" s="1891"/>
      <c r="D101" s="1891"/>
      <c r="E101" s="1891"/>
      <c r="F101" s="492"/>
    </row>
    <row r="102" spans="2:6" ht="14.25" customHeight="1">
      <c r="B102" s="491"/>
      <c r="C102" s="1893"/>
      <c r="D102" s="1893"/>
      <c r="E102" s="1893"/>
      <c r="F102" s="1893"/>
    </row>
    <row r="103" spans="2:6" ht="14.25" customHeight="1">
      <c r="B103" s="1891"/>
      <c r="C103" s="1891"/>
      <c r="D103" s="1891"/>
      <c r="E103" s="1891"/>
      <c r="F103" s="492"/>
    </row>
    <row r="104" spans="2:6" ht="14.25" customHeight="1">
      <c r="B104" s="1891"/>
      <c r="C104" s="1891"/>
      <c r="D104" s="492"/>
      <c r="E104" s="1893"/>
      <c r="F104" s="1893"/>
    </row>
    <row r="105" spans="2:6" ht="14.25">
      <c r="B105" s="1891"/>
      <c r="C105" s="1891"/>
      <c r="D105" s="1891"/>
      <c r="E105" s="492"/>
      <c r="F105" s="492"/>
    </row>
  </sheetData>
  <mergeCells count="31">
    <mergeCell ref="B105:D105"/>
    <mergeCell ref="C102:D102"/>
    <mergeCell ref="E102:F102"/>
    <mergeCell ref="B103:E103"/>
    <mergeCell ref="B104:C104"/>
    <mergeCell ref="E104:F104"/>
    <mergeCell ref="B99:E99"/>
    <mergeCell ref="C100:D100"/>
    <mergeCell ref="E100:F100"/>
    <mergeCell ref="B101:E101"/>
    <mergeCell ref="C96:D96"/>
    <mergeCell ref="E96:F96"/>
    <mergeCell ref="B97:E97"/>
    <mergeCell ref="C98:D98"/>
    <mergeCell ref="E98:F98"/>
    <mergeCell ref="B95:E95"/>
    <mergeCell ref="C90:D90"/>
    <mergeCell ref="E90:F90"/>
    <mergeCell ref="B91:E91"/>
    <mergeCell ref="C92:D92"/>
    <mergeCell ref="E92:F92"/>
    <mergeCell ref="B93:E93"/>
    <mergeCell ref="A13:B13"/>
    <mergeCell ref="A14:B14"/>
    <mergeCell ref="C94:D94"/>
    <mergeCell ref="E94:F94"/>
    <mergeCell ref="A2:B2"/>
    <mergeCell ref="A4:B4"/>
    <mergeCell ref="A5:B5"/>
    <mergeCell ref="A6:B6"/>
    <mergeCell ref="A7:B7"/>
  </mergeCells>
  <pageMargins left="0.7" right="0.7" top="0.75" bottom="0.75" header="0.3" footer="0.3"/>
  <pageSetup paperSize="9" orientation="portrait" r:id="rId1"/>
  <rowBreaks count="3" manualBreakCount="3">
    <brk id="9" max="5" man="1"/>
    <brk id="45" max="16383" man="1"/>
    <brk id="8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view="pageBreakPreview" zoomScaleNormal="100" zoomScaleSheetLayoutView="100" workbookViewId="0">
      <selection activeCell="A2" sqref="A2"/>
    </sheetView>
  </sheetViews>
  <sheetFormatPr defaultRowHeight="14.25"/>
  <cols>
    <col min="1" max="1" width="7.85546875" style="504" customWidth="1"/>
    <col min="2" max="2" width="48" style="348" customWidth="1"/>
    <col min="3" max="3" width="7.28515625" style="1508" customWidth="1"/>
    <col min="4" max="4" width="11" style="1768" customWidth="1"/>
    <col min="5" max="5" width="14.140625" style="1514" customWidth="1"/>
    <col min="6" max="6" width="13.85546875" style="1515" customWidth="1"/>
    <col min="7" max="16384" width="9.140625" style="348"/>
  </cols>
  <sheetData>
    <row r="1" spans="1:6" ht="15">
      <c r="A1" s="1896" t="s">
        <v>608</v>
      </c>
      <c r="B1" s="1897"/>
      <c r="C1" s="1897"/>
      <c r="D1" s="1897"/>
      <c r="E1" s="1897"/>
      <c r="F1" s="1897"/>
    </row>
    <row r="2" spans="1:6" ht="15">
      <c r="A2" s="496" t="s">
        <v>994</v>
      </c>
      <c r="B2" s="497"/>
      <c r="C2" s="1506"/>
      <c r="D2" s="1754"/>
      <c r="E2" s="1506"/>
      <c r="F2" s="1506"/>
    </row>
    <row r="3" spans="1:6">
      <c r="A3" s="503"/>
      <c r="B3" s="503"/>
      <c r="C3" s="1507"/>
      <c r="D3" s="1755"/>
      <c r="E3" s="1507"/>
      <c r="F3" s="1506"/>
    </row>
    <row r="4" spans="1:6" s="103" customFormat="1" ht="15.75">
      <c r="A4" s="1895" t="s">
        <v>616</v>
      </c>
      <c r="B4" s="1895"/>
      <c r="C4" s="1713"/>
      <c r="D4" s="1756"/>
      <c r="E4" s="1713"/>
      <c r="F4" s="1714"/>
    </row>
    <row r="5" spans="1:6" ht="15">
      <c r="A5" s="1645" t="s">
        <v>610</v>
      </c>
      <c r="B5" s="1646" t="s">
        <v>617</v>
      </c>
      <c r="C5" s="1744"/>
      <c r="D5" s="1757"/>
      <c r="E5" s="1745"/>
      <c r="F5" s="1746">
        <f>'3.9-EE'!F40</f>
        <v>0</v>
      </c>
    </row>
    <row r="6" spans="1:6" ht="15">
      <c r="A6" s="1645" t="s">
        <v>612</v>
      </c>
      <c r="B6" s="1646" t="s">
        <v>618</v>
      </c>
      <c r="C6" s="1744"/>
      <c r="D6" s="1757"/>
      <c r="E6" s="1745"/>
      <c r="F6" s="1746">
        <f>'3.9-EE'!F56</f>
        <v>0</v>
      </c>
    </row>
    <row r="7" spans="1:6" ht="15">
      <c r="A7" s="1645" t="s">
        <v>619</v>
      </c>
      <c r="B7" s="1646" t="s">
        <v>620</v>
      </c>
      <c r="C7" s="1744"/>
      <c r="D7" s="1757"/>
      <c r="E7" s="1745"/>
      <c r="F7" s="1746">
        <f>'3.9-EE'!F72</f>
        <v>0</v>
      </c>
    </row>
    <row r="8" spans="1:6" ht="15">
      <c r="A8" s="1645" t="s">
        <v>621</v>
      </c>
      <c r="B8" s="1646" t="s">
        <v>622</v>
      </c>
      <c r="C8" s="1744"/>
      <c r="D8" s="1757"/>
      <c r="E8" s="1745"/>
      <c r="F8" s="1746">
        <f>'3.9-EE'!F87</f>
        <v>0</v>
      </c>
    </row>
    <row r="9" spans="1:6" ht="15">
      <c r="A9" s="1645" t="s">
        <v>623</v>
      </c>
      <c r="B9" s="1646" t="s">
        <v>624</v>
      </c>
      <c r="C9" s="1744"/>
      <c r="D9" s="1757"/>
      <c r="E9" s="1745"/>
      <c r="F9" s="1746">
        <f>'3.9-EE'!F106</f>
        <v>0</v>
      </c>
    </row>
    <row r="10" spans="1:6" ht="15">
      <c r="A10" s="1645" t="s">
        <v>625</v>
      </c>
      <c r="B10" s="1646" t="s">
        <v>626</v>
      </c>
      <c r="C10" s="1744"/>
      <c r="D10" s="1757"/>
      <c r="E10" s="1745"/>
      <c r="F10" s="1746">
        <f>'3.9-EE'!F122</f>
        <v>0</v>
      </c>
    </row>
    <row r="11" spans="1:6" ht="15">
      <c r="A11" s="1645" t="s">
        <v>627</v>
      </c>
      <c r="B11" s="1646" t="s">
        <v>628</v>
      </c>
      <c r="C11" s="1744"/>
      <c r="D11" s="1757"/>
      <c r="E11" s="1745"/>
      <c r="F11" s="1746">
        <f>'3.9-EE'!F138</f>
        <v>0</v>
      </c>
    </row>
    <row r="12" spans="1:6" ht="15">
      <c r="A12" s="1645" t="s">
        <v>629</v>
      </c>
      <c r="B12" s="1646" t="s">
        <v>630</v>
      </c>
      <c r="C12" s="1744"/>
      <c r="D12" s="1757"/>
      <c r="E12" s="1745"/>
      <c r="F12" s="1746">
        <f>'3.9-EE'!F154</f>
        <v>0</v>
      </c>
    </row>
    <row r="13" spans="1:6" ht="15">
      <c r="A13" s="1645" t="s">
        <v>631</v>
      </c>
      <c r="B13" s="1747" t="s">
        <v>632</v>
      </c>
      <c r="C13" s="1744"/>
      <c r="D13" s="1757"/>
      <c r="E13" s="1745"/>
      <c r="F13" s="1746">
        <f>'3.9-EE'!F186</f>
        <v>0</v>
      </c>
    </row>
    <row r="14" spans="1:6" ht="15">
      <c r="A14" s="1645" t="s">
        <v>633</v>
      </c>
      <c r="B14" s="1747" t="s">
        <v>634</v>
      </c>
      <c r="C14" s="1744"/>
      <c r="D14" s="1757"/>
      <c r="E14" s="1745"/>
      <c r="F14" s="1746">
        <f>'3.9-EE'!F218</f>
        <v>0</v>
      </c>
    </row>
    <row r="15" spans="1:6" ht="15">
      <c r="A15" s="1645" t="s">
        <v>635</v>
      </c>
      <c r="B15" s="1646" t="s">
        <v>636</v>
      </c>
      <c r="C15" s="1744"/>
      <c r="D15" s="1757"/>
      <c r="E15" s="1745"/>
      <c r="F15" s="1746">
        <f>'3.9-EE'!F249</f>
        <v>0</v>
      </c>
    </row>
    <row r="16" spans="1:6" s="502" customFormat="1" ht="15">
      <c r="A16" s="1648" t="s">
        <v>637</v>
      </c>
      <c r="B16" s="1649"/>
      <c r="C16" s="1748"/>
      <c r="D16" s="1758"/>
      <c r="E16" s="1748"/>
      <c r="F16" s="1749">
        <f>SUM(F5:F15)</f>
        <v>0</v>
      </c>
    </row>
    <row r="17" spans="1:6">
      <c r="A17" s="1898" t="s">
        <v>638</v>
      </c>
      <c r="B17" s="1898"/>
      <c r="C17" s="1898"/>
      <c r="D17" s="1898"/>
      <c r="E17" s="1898"/>
      <c r="F17" s="1750"/>
    </row>
    <row r="18" spans="1:6">
      <c r="A18" s="1653"/>
      <c r="B18" s="1653"/>
      <c r="C18" s="1751"/>
      <c r="D18" s="1759"/>
      <c r="E18" s="1751"/>
      <c r="F18" s="1750"/>
    </row>
    <row r="19" spans="1:6" ht="15">
      <c r="A19" s="1752"/>
      <c r="B19" s="1753"/>
      <c r="C19" s="1750"/>
      <c r="D19" s="1760"/>
      <c r="E19" s="1750"/>
      <c r="F19" s="1750"/>
    </row>
    <row r="20" spans="1:6" customFormat="1" ht="12.75">
      <c r="A20" s="602" t="s">
        <v>792</v>
      </c>
      <c r="B20" s="603" t="s">
        <v>793</v>
      </c>
      <c r="C20" s="1509" t="s">
        <v>795</v>
      </c>
      <c r="D20" s="1510" t="s">
        <v>794</v>
      </c>
      <c r="E20" s="1510" t="s">
        <v>796</v>
      </c>
      <c r="F20" s="1510" t="s">
        <v>797</v>
      </c>
    </row>
    <row r="21" spans="1:6" s="507" customFormat="1" ht="12.75">
      <c r="A21" s="519"/>
      <c r="B21" s="520"/>
      <c r="C21" s="1511"/>
      <c r="D21" s="956"/>
      <c r="E21" s="521"/>
      <c r="F21" s="513"/>
    </row>
    <row r="22" spans="1:6" s="103" customFormat="1" ht="15.75">
      <c r="A22" s="1895" t="s">
        <v>616</v>
      </c>
      <c r="B22" s="1895"/>
      <c r="C22" s="1713"/>
      <c r="D22" s="1756"/>
      <c r="E22" s="1713"/>
      <c r="F22" s="1714"/>
    </row>
    <row r="23" spans="1:6" s="512" customFormat="1" ht="12.75">
      <c r="A23" s="1661" t="s">
        <v>610</v>
      </c>
      <c r="B23" s="1663" t="s">
        <v>672</v>
      </c>
      <c r="C23" s="1659"/>
      <c r="D23" s="1761"/>
      <c r="E23" s="1715"/>
      <c r="F23" s="1715"/>
    </row>
    <row r="24" spans="1:6" s="507" customFormat="1" ht="12.75">
      <c r="A24" s="1661"/>
      <c r="B24" s="1663"/>
      <c r="C24" s="1659"/>
      <c r="D24" s="1761"/>
      <c r="E24" s="1715"/>
      <c r="F24" s="1715"/>
    </row>
    <row r="25" spans="1:6" s="507" customFormat="1" ht="25.5">
      <c r="A25" s="1664" t="s">
        <v>21</v>
      </c>
      <c r="B25" s="1665" t="s">
        <v>673</v>
      </c>
      <c r="C25" s="1716" t="s">
        <v>58</v>
      </c>
      <c r="D25" s="1720">
        <v>1</v>
      </c>
      <c r="E25" s="1277"/>
      <c r="F25" s="1717">
        <f>ROUND(D25*E25,2)</f>
        <v>0</v>
      </c>
    </row>
    <row r="26" spans="1:6" s="512" customFormat="1" ht="12.75">
      <c r="A26" s="1661"/>
      <c r="B26" s="1663"/>
      <c r="C26" s="1659"/>
      <c r="D26" s="1761"/>
      <c r="E26" s="1715"/>
      <c r="F26" s="1715"/>
    </row>
    <row r="27" spans="1:6" s="103" customFormat="1" ht="63.75">
      <c r="A27" s="1718">
        <v>2</v>
      </c>
      <c r="B27" s="1665" t="s">
        <v>674</v>
      </c>
      <c r="C27" s="1719" t="s">
        <v>58</v>
      </c>
      <c r="D27" s="1720">
        <v>1</v>
      </c>
      <c r="E27" s="1277"/>
      <c r="F27" s="1717">
        <f>ROUND(D27*E27,2)</f>
        <v>0</v>
      </c>
    </row>
    <row r="28" spans="1:6" s="474" customFormat="1" ht="12.75">
      <c r="A28" s="1718"/>
      <c r="B28" s="1665"/>
      <c r="C28" s="1719"/>
      <c r="D28" s="1720"/>
      <c r="E28" s="1720"/>
      <c r="F28" s="1717"/>
    </row>
    <row r="29" spans="1:6" s="474" customFormat="1" ht="18.75" customHeight="1">
      <c r="A29" s="1718">
        <v>3</v>
      </c>
      <c r="B29" s="1665" t="s">
        <v>675</v>
      </c>
      <c r="C29" s="1719" t="s">
        <v>115</v>
      </c>
      <c r="D29" s="1720">
        <v>90</v>
      </c>
      <c r="E29" s="1277"/>
      <c r="F29" s="1717">
        <f>ROUND(D29*E29,2)</f>
        <v>0</v>
      </c>
    </row>
    <row r="30" spans="1:6" s="474" customFormat="1" ht="12.75">
      <c r="A30" s="1718"/>
      <c r="B30" s="1665"/>
      <c r="C30" s="1719"/>
      <c r="D30" s="1720"/>
      <c r="E30" s="1720"/>
      <c r="F30" s="1717"/>
    </row>
    <row r="31" spans="1:6" s="474" customFormat="1" ht="25.5">
      <c r="A31" s="1718">
        <v>4</v>
      </c>
      <c r="B31" s="1665" t="s">
        <v>1072</v>
      </c>
      <c r="C31" s="1719" t="s">
        <v>58</v>
      </c>
      <c r="D31" s="1720">
        <v>2</v>
      </c>
      <c r="E31" s="1277"/>
      <c r="F31" s="1717">
        <f>ROUND(D31*E31,2)</f>
        <v>0</v>
      </c>
    </row>
    <row r="32" spans="1:6" s="474" customFormat="1" ht="12.75">
      <c r="A32" s="1665"/>
      <c r="B32" s="1665"/>
      <c r="C32" s="1719"/>
      <c r="D32" s="1720"/>
      <c r="E32" s="1720"/>
      <c r="F32" s="1717"/>
    </row>
    <row r="33" spans="1:6" s="474" customFormat="1" ht="25.5">
      <c r="A33" s="1718">
        <v>5</v>
      </c>
      <c r="B33" s="1665" t="s">
        <v>676</v>
      </c>
      <c r="C33" s="1719"/>
      <c r="D33" s="1720"/>
      <c r="E33" s="1720"/>
      <c r="F33" s="1717"/>
    </row>
    <row r="34" spans="1:6" s="474" customFormat="1" ht="12.75">
      <c r="A34" s="1718"/>
      <c r="B34" s="1665" t="s">
        <v>677</v>
      </c>
      <c r="C34" s="1719" t="s">
        <v>58</v>
      </c>
      <c r="D34" s="1720">
        <v>1</v>
      </c>
      <c r="E34" s="1277"/>
      <c r="F34" s="1717">
        <f>ROUND(D34*E34,2)</f>
        <v>0</v>
      </c>
    </row>
    <row r="35" spans="1:6" s="474" customFormat="1" ht="12.75">
      <c r="A35" s="1718"/>
      <c r="B35" s="1665"/>
      <c r="C35" s="1719"/>
      <c r="D35" s="1720"/>
      <c r="E35" s="1720"/>
      <c r="F35" s="1717"/>
    </row>
    <row r="36" spans="1:6" s="474" customFormat="1" ht="25.5">
      <c r="A36" s="1718">
        <v>6</v>
      </c>
      <c r="B36" s="1665" t="s">
        <v>678</v>
      </c>
      <c r="C36" s="1719" t="s">
        <v>115</v>
      </c>
      <c r="D36" s="1720">
        <v>85</v>
      </c>
      <c r="E36" s="1277"/>
      <c r="F36" s="1717">
        <f>ROUND(D36*E36,2)</f>
        <v>0</v>
      </c>
    </row>
    <row r="37" spans="1:6" s="522" customFormat="1" ht="15">
      <c r="A37" s="1721"/>
      <c r="B37" s="1722"/>
      <c r="C37" s="1723"/>
      <c r="D37" s="1762"/>
      <c r="E37" s="1723"/>
      <c r="F37" s="1717"/>
    </row>
    <row r="38" spans="1:6" s="474" customFormat="1" ht="12.75">
      <c r="A38" s="1718">
        <v>7</v>
      </c>
      <c r="B38" s="1665" t="s">
        <v>679</v>
      </c>
      <c r="C38" s="1719" t="s">
        <v>58</v>
      </c>
      <c r="D38" s="1720">
        <v>1</v>
      </c>
      <c r="E38" s="1277"/>
      <c r="F38" s="1717">
        <f>ROUND(D38*E38,2)</f>
        <v>0</v>
      </c>
    </row>
    <row r="39" spans="1:6" s="515" customFormat="1" ht="15">
      <c r="A39" s="1724"/>
      <c r="B39" s="1725"/>
      <c r="C39" s="1726"/>
      <c r="D39" s="1720"/>
      <c r="E39" s="1727"/>
      <c r="F39" s="1717"/>
    </row>
    <row r="40" spans="1:6" s="512" customFormat="1" ht="12.75">
      <c r="A40" s="1728"/>
      <c r="B40" s="1729" t="s">
        <v>617</v>
      </c>
      <c r="C40" s="1730"/>
      <c r="D40" s="1763"/>
      <c r="E40" s="1731"/>
      <c r="F40" s="1732">
        <f>SUM(F25:F39)</f>
        <v>0</v>
      </c>
    </row>
    <row r="41" spans="1:6" s="507" customFormat="1" ht="12.75">
      <c r="A41" s="1664"/>
      <c r="B41" s="1667"/>
      <c r="C41" s="1719"/>
      <c r="D41" s="1720"/>
      <c r="E41" s="1715"/>
      <c r="F41" s="1715"/>
    </row>
    <row r="42" spans="1:6" s="512" customFormat="1" ht="12.75">
      <c r="A42" s="1661" t="s">
        <v>612</v>
      </c>
      <c r="B42" s="1662" t="s">
        <v>680</v>
      </c>
      <c r="C42" s="1659"/>
      <c r="D42" s="1761"/>
      <c r="E42" s="1715"/>
      <c r="F42" s="1715"/>
    </row>
    <row r="43" spans="1:6" s="507" customFormat="1" ht="12.75">
      <c r="A43" s="1661"/>
      <c r="B43" s="1663"/>
      <c r="C43" s="1659"/>
      <c r="D43" s="1761"/>
      <c r="E43" s="1715"/>
      <c r="F43" s="1715"/>
    </row>
    <row r="44" spans="1:6" s="507" customFormat="1" ht="25.5">
      <c r="A44" s="1664" t="s">
        <v>21</v>
      </c>
      <c r="B44" s="1665" t="s">
        <v>681</v>
      </c>
      <c r="C44" s="1716" t="s">
        <v>115</v>
      </c>
      <c r="D44" s="1720">
        <v>30</v>
      </c>
      <c r="E44" s="1277"/>
      <c r="F44" s="1717">
        <f>ROUND(D44*E44,2)</f>
        <v>0</v>
      </c>
    </row>
    <row r="45" spans="1:6" s="507" customFormat="1" ht="12.75">
      <c r="A45" s="1664"/>
      <c r="B45" s="1667"/>
      <c r="C45" s="1716"/>
      <c r="D45" s="1720"/>
      <c r="E45" s="1717"/>
      <c r="F45" s="1717"/>
    </row>
    <row r="46" spans="1:6" s="507" customFormat="1" ht="25.5">
      <c r="A46" s="1664" t="s">
        <v>11</v>
      </c>
      <c r="B46" s="1665" t="s">
        <v>682</v>
      </c>
      <c r="C46" s="1716" t="s">
        <v>115</v>
      </c>
      <c r="D46" s="1720">
        <v>30</v>
      </c>
      <c r="E46" s="1277"/>
      <c r="F46" s="1717">
        <f>ROUND(D46*E46,2)</f>
        <v>0</v>
      </c>
    </row>
    <row r="47" spans="1:6" s="507" customFormat="1" ht="12.75">
      <c r="A47" s="1664"/>
      <c r="B47" s="1667"/>
      <c r="C47" s="1716"/>
      <c r="D47" s="1720"/>
      <c r="E47" s="1717"/>
      <c r="F47" s="1717"/>
    </row>
    <row r="48" spans="1:6" s="507" customFormat="1" ht="89.25">
      <c r="A48" s="1664" t="s">
        <v>14</v>
      </c>
      <c r="B48" s="1665" t="s">
        <v>683</v>
      </c>
      <c r="C48" s="1719" t="s">
        <v>115</v>
      </c>
      <c r="D48" s="1720">
        <v>21</v>
      </c>
      <c r="E48" s="1277"/>
      <c r="F48" s="1717">
        <f>ROUND(D48*E48,2)</f>
        <v>0</v>
      </c>
    </row>
    <row r="49" spans="1:6" s="507" customFormat="1" ht="12.75">
      <c r="A49" s="1664"/>
      <c r="B49" s="1667"/>
      <c r="C49" s="1716"/>
      <c r="D49" s="1720"/>
      <c r="E49" s="1717"/>
      <c r="F49" s="1717"/>
    </row>
    <row r="50" spans="1:6" s="507" customFormat="1" ht="25.5">
      <c r="A50" s="1664" t="s">
        <v>15</v>
      </c>
      <c r="B50" s="1665" t="s">
        <v>684</v>
      </c>
      <c r="C50" s="1719" t="s">
        <v>115</v>
      </c>
      <c r="D50" s="1720">
        <v>21</v>
      </c>
      <c r="E50" s="1277"/>
      <c r="F50" s="1717">
        <f>ROUND(D50*E50,2)</f>
        <v>0</v>
      </c>
    </row>
    <row r="51" spans="1:6" s="507" customFormat="1" ht="12.75">
      <c r="A51" s="1664"/>
      <c r="B51" s="1667"/>
      <c r="C51" s="1716"/>
      <c r="D51" s="1720"/>
      <c r="E51" s="1717"/>
      <c r="F51" s="1717"/>
    </row>
    <row r="52" spans="1:6" s="507" customFormat="1" ht="25.5">
      <c r="A52" s="1664" t="s">
        <v>27</v>
      </c>
      <c r="B52" s="1665" t="s">
        <v>554</v>
      </c>
      <c r="C52" s="1719" t="s">
        <v>115</v>
      </c>
      <c r="D52" s="1720">
        <v>21</v>
      </c>
      <c r="E52" s="1277"/>
      <c r="F52" s="1717">
        <f>ROUND(D52*E52,2)</f>
        <v>0</v>
      </c>
    </row>
    <row r="53" spans="1:6" s="103" customFormat="1" ht="15.75">
      <c r="A53" s="1713"/>
      <c r="B53" s="1733"/>
      <c r="C53" s="1713"/>
      <c r="D53" s="1756"/>
      <c r="E53" s="1713"/>
      <c r="F53" s="1717"/>
    </row>
    <row r="54" spans="1:6" s="103" customFormat="1" ht="25.5">
      <c r="A54" s="1734">
        <v>6</v>
      </c>
      <c r="B54" s="1665" t="s">
        <v>670</v>
      </c>
      <c r="C54" s="1719" t="s">
        <v>115</v>
      </c>
      <c r="D54" s="1720">
        <v>21</v>
      </c>
      <c r="E54" s="1277"/>
      <c r="F54" s="1717">
        <f>ROUND(D54*E54,2)</f>
        <v>0</v>
      </c>
    </row>
    <row r="55" spans="1:6" s="515" customFormat="1" ht="15">
      <c r="A55" s="1718"/>
      <c r="B55" s="1725"/>
      <c r="C55" s="1726"/>
      <c r="D55" s="1720"/>
      <c r="E55" s="1735"/>
      <c r="F55" s="1717"/>
    </row>
    <row r="56" spans="1:6" s="512" customFormat="1" ht="12.75">
      <c r="A56" s="1728"/>
      <c r="B56" s="1729" t="s">
        <v>618</v>
      </c>
      <c r="C56" s="1730"/>
      <c r="D56" s="1763"/>
      <c r="E56" s="1731"/>
      <c r="F56" s="1732">
        <f>SUM(F44:F55)</f>
        <v>0</v>
      </c>
    </row>
    <row r="57" spans="1:6" s="507" customFormat="1" ht="12.75">
      <c r="A57" s="1664"/>
      <c r="B57" s="1667"/>
      <c r="C57" s="1719"/>
      <c r="D57" s="1720"/>
      <c r="E57" s="1715"/>
      <c r="F57" s="1715"/>
    </row>
    <row r="58" spans="1:6" s="512" customFormat="1" ht="12.75">
      <c r="A58" s="1661" t="s">
        <v>619</v>
      </c>
      <c r="B58" s="1662" t="s">
        <v>685</v>
      </c>
      <c r="C58" s="1659"/>
      <c r="D58" s="1761"/>
      <c r="E58" s="1715"/>
      <c r="F58" s="1715"/>
    </row>
    <row r="59" spans="1:6" s="507" customFormat="1" ht="12.75">
      <c r="A59" s="1661"/>
      <c r="B59" s="1663"/>
      <c r="C59" s="1659"/>
      <c r="D59" s="1761"/>
      <c r="E59" s="1715"/>
      <c r="F59" s="1715"/>
    </row>
    <row r="60" spans="1:6" s="507" customFormat="1" ht="25.5">
      <c r="A60" s="1664" t="s">
        <v>21</v>
      </c>
      <c r="B60" s="1665" t="s">
        <v>681</v>
      </c>
      <c r="C60" s="1716" t="s">
        <v>115</v>
      </c>
      <c r="D60" s="1720">
        <v>15</v>
      </c>
      <c r="E60" s="1277"/>
      <c r="F60" s="1717">
        <f>ROUND(D60*E60,2)</f>
        <v>0</v>
      </c>
    </row>
    <row r="61" spans="1:6" s="507" customFormat="1" ht="12.75">
      <c r="A61" s="1664"/>
      <c r="B61" s="1667"/>
      <c r="C61" s="1716"/>
      <c r="D61" s="1720"/>
      <c r="E61" s="1717"/>
      <c r="F61" s="1717"/>
    </row>
    <row r="62" spans="1:6" s="507" customFormat="1" ht="25.5">
      <c r="A62" s="1664" t="s">
        <v>11</v>
      </c>
      <c r="B62" s="1665" t="s">
        <v>682</v>
      </c>
      <c r="C62" s="1716" t="s">
        <v>115</v>
      </c>
      <c r="D62" s="1720">
        <v>12</v>
      </c>
      <c r="E62" s="1277"/>
      <c r="F62" s="1717">
        <f>ROUND(D62*E62,2)</f>
        <v>0</v>
      </c>
    </row>
    <row r="63" spans="1:6" s="507" customFormat="1" ht="12.75">
      <c r="A63" s="1664"/>
      <c r="B63" s="1667"/>
      <c r="C63" s="1716"/>
      <c r="D63" s="1720"/>
      <c r="E63" s="1717"/>
      <c r="F63" s="1717"/>
    </row>
    <row r="64" spans="1:6" s="507" customFormat="1" ht="89.25">
      <c r="A64" s="1664" t="s">
        <v>14</v>
      </c>
      <c r="B64" s="1665" t="s">
        <v>683</v>
      </c>
      <c r="C64" s="1719" t="s">
        <v>115</v>
      </c>
      <c r="D64" s="1720">
        <v>6</v>
      </c>
      <c r="E64" s="1277"/>
      <c r="F64" s="1717">
        <f>ROUND(D64*E64,2)</f>
        <v>0</v>
      </c>
    </row>
    <row r="65" spans="1:6" s="507" customFormat="1" ht="12.75">
      <c r="A65" s="1664"/>
      <c r="B65" s="1667"/>
      <c r="C65" s="1716"/>
      <c r="D65" s="1720"/>
      <c r="E65" s="1717"/>
      <c r="F65" s="1717"/>
    </row>
    <row r="66" spans="1:6" s="507" customFormat="1" ht="25.5">
      <c r="A66" s="1664" t="s">
        <v>15</v>
      </c>
      <c r="B66" s="1665" t="s">
        <v>684</v>
      </c>
      <c r="C66" s="1719" t="s">
        <v>115</v>
      </c>
      <c r="D66" s="1720">
        <v>6</v>
      </c>
      <c r="E66" s="1277"/>
      <c r="F66" s="1717">
        <f>ROUND(D66*E66,2)</f>
        <v>0</v>
      </c>
    </row>
    <row r="67" spans="1:6" s="507" customFormat="1" ht="12.75">
      <c r="A67" s="1664"/>
      <c r="B67" s="1667"/>
      <c r="C67" s="1716"/>
      <c r="D67" s="1720"/>
      <c r="E67" s="1717"/>
      <c r="F67" s="1717"/>
    </row>
    <row r="68" spans="1:6" s="507" customFormat="1" ht="25.5">
      <c r="A68" s="1664" t="s">
        <v>27</v>
      </c>
      <c r="B68" s="1665" t="s">
        <v>554</v>
      </c>
      <c r="C68" s="1719" t="s">
        <v>115</v>
      </c>
      <c r="D68" s="1720">
        <v>12</v>
      </c>
      <c r="E68" s="1277"/>
      <c r="F68" s="1717">
        <f>ROUND(D68*E68,2)</f>
        <v>0</v>
      </c>
    </row>
    <row r="69" spans="1:6" s="103" customFormat="1" ht="15.75">
      <c r="A69" s="1713"/>
      <c r="B69" s="1733"/>
      <c r="C69" s="1713"/>
      <c r="D69" s="1756"/>
      <c r="E69" s="1713"/>
      <c r="F69" s="1717"/>
    </row>
    <row r="70" spans="1:6" s="103" customFormat="1" ht="25.5">
      <c r="A70" s="1734">
        <v>6</v>
      </c>
      <c r="B70" s="1665" t="s">
        <v>670</v>
      </c>
      <c r="C70" s="1719" t="s">
        <v>115</v>
      </c>
      <c r="D70" s="1720">
        <v>12</v>
      </c>
      <c r="E70" s="1277"/>
      <c r="F70" s="1717">
        <f>ROUND(D70*E70,2)</f>
        <v>0</v>
      </c>
    </row>
    <row r="71" spans="1:6" s="515" customFormat="1" ht="15">
      <c r="A71" s="1718"/>
      <c r="B71" s="1725"/>
      <c r="C71" s="1726"/>
      <c r="D71" s="1720"/>
      <c r="E71" s="1735"/>
      <c r="F71" s="1717"/>
    </row>
    <row r="72" spans="1:6" s="512" customFormat="1" ht="12.75">
      <c r="A72" s="1728"/>
      <c r="B72" s="1729" t="s">
        <v>620</v>
      </c>
      <c r="C72" s="1730"/>
      <c r="D72" s="1763"/>
      <c r="E72" s="1731"/>
      <c r="F72" s="1732">
        <f>SUM(F60:F71)</f>
        <v>0</v>
      </c>
    </row>
    <row r="73" spans="1:6" s="507" customFormat="1" ht="12.75">
      <c r="A73" s="1736"/>
      <c r="B73" s="1737"/>
      <c r="C73" s="1738"/>
      <c r="D73" s="1764"/>
      <c r="E73" s="1739"/>
      <c r="F73" s="1740"/>
    </row>
    <row r="74" spans="1:6" s="512" customFormat="1" ht="12.75">
      <c r="A74" s="1661" t="s">
        <v>621</v>
      </c>
      <c r="B74" s="1663" t="s">
        <v>686</v>
      </c>
      <c r="C74" s="1659"/>
      <c r="D74" s="1761"/>
      <c r="E74" s="1715"/>
      <c r="F74" s="1715"/>
    </row>
    <row r="75" spans="1:6" s="507" customFormat="1" ht="12.75">
      <c r="A75" s="1661"/>
      <c r="B75" s="1663"/>
      <c r="C75" s="1659"/>
      <c r="D75" s="1761"/>
      <c r="E75" s="1715"/>
      <c r="F75" s="1715"/>
    </row>
    <row r="76" spans="1:6" s="507" customFormat="1" ht="25.5">
      <c r="A76" s="1664" t="s">
        <v>21</v>
      </c>
      <c r="B76" s="1665" t="s">
        <v>673</v>
      </c>
      <c r="C76" s="1716" t="s">
        <v>58</v>
      </c>
      <c r="D76" s="1720">
        <v>1</v>
      </c>
      <c r="E76" s="1277"/>
      <c r="F76" s="1717">
        <f>ROUND(D76*E76,2)</f>
        <v>0</v>
      </c>
    </row>
    <row r="77" spans="1:6" s="512" customFormat="1" ht="12.75">
      <c r="A77" s="1661"/>
      <c r="B77" s="1663"/>
      <c r="C77" s="1659"/>
      <c r="D77" s="1761"/>
      <c r="E77" s="1715"/>
      <c r="F77" s="1715"/>
    </row>
    <row r="78" spans="1:6" s="103" customFormat="1" ht="63.75">
      <c r="A78" s="1718">
        <v>2</v>
      </c>
      <c r="B78" s="1665" t="s">
        <v>687</v>
      </c>
      <c r="C78" s="1719" t="s">
        <v>58</v>
      </c>
      <c r="D78" s="1720">
        <v>1</v>
      </c>
      <c r="E78" s="1277"/>
      <c r="F78" s="1717">
        <f>ROUND(D78*E78,2)</f>
        <v>0</v>
      </c>
    </row>
    <row r="79" spans="1:6" s="474" customFormat="1" ht="12.75">
      <c r="A79" s="1718"/>
      <c r="B79" s="1665"/>
      <c r="C79" s="1719"/>
      <c r="D79" s="1720"/>
      <c r="E79" s="1720"/>
      <c r="F79" s="1717"/>
    </row>
    <row r="80" spans="1:6" s="474" customFormat="1" ht="25.5">
      <c r="A80" s="1718">
        <v>3</v>
      </c>
      <c r="B80" s="1665" t="s">
        <v>1072</v>
      </c>
      <c r="C80" s="1719" t="s">
        <v>58</v>
      </c>
      <c r="D80" s="1720">
        <v>3</v>
      </c>
      <c r="E80" s="1277"/>
      <c r="F80" s="1717">
        <f>ROUND(D80*E80,2)</f>
        <v>0</v>
      </c>
    </row>
    <row r="81" spans="1:6" s="474" customFormat="1" ht="12.75">
      <c r="A81" s="1665"/>
      <c r="B81" s="1665"/>
      <c r="C81" s="1719"/>
      <c r="D81" s="1720"/>
      <c r="E81" s="1720"/>
      <c r="F81" s="1717"/>
    </row>
    <row r="82" spans="1:6" s="474" customFormat="1" ht="25.5">
      <c r="A82" s="1718">
        <v>4</v>
      </c>
      <c r="B82" s="1665" t="s">
        <v>688</v>
      </c>
      <c r="C82" s="1719"/>
      <c r="D82" s="1720"/>
      <c r="E82" s="1720"/>
      <c r="F82" s="1717"/>
    </row>
    <row r="83" spans="1:6" s="474" customFormat="1" ht="12.75">
      <c r="A83" s="1718"/>
      <c r="B83" s="1665" t="s">
        <v>689</v>
      </c>
      <c r="C83" s="1719" t="s">
        <v>58</v>
      </c>
      <c r="D83" s="1720">
        <v>1</v>
      </c>
      <c r="E83" s="1277"/>
      <c r="F83" s="1717">
        <f>ROUND(D83*E83,2)</f>
        <v>0</v>
      </c>
    </row>
    <row r="84" spans="1:6" s="522" customFormat="1" ht="15">
      <c r="A84" s="1721"/>
      <c r="B84" s="1722"/>
      <c r="C84" s="1723"/>
      <c r="D84" s="1762"/>
      <c r="E84" s="1723"/>
      <c r="F84" s="1717"/>
    </row>
    <row r="85" spans="1:6" s="474" customFormat="1" ht="12.75">
      <c r="A85" s="1718">
        <v>5</v>
      </c>
      <c r="B85" s="1665" t="s">
        <v>679</v>
      </c>
      <c r="C85" s="1719" t="s">
        <v>58</v>
      </c>
      <c r="D85" s="1720">
        <v>1</v>
      </c>
      <c r="E85" s="1277"/>
      <c r="F85" s="1717">
        <f>ROUND(D85*E85,2)</f>
        <v>0</v>
      </c>
    </row>
    <row r="86" spans="1:6" s="515" customFormat="1" ht="15">
      <c r="A86" s="1718"/>
      <c r="B86" s="1725"/>
      <c r="C86" s="1726"/>
      <c r="D86" s="1720"/>
      <c r="E86" s="1735"/>
      <c r="F86" s="1717"/>
    </row>
    <row r="87" spans="1:6" s="512" customFormat="1" ht="12.75">
      <c r="A87" s="1728"/>
      <c r="B87" s="1729" t="s">
        <v>622</v>
      </c>
      <c r="C87" s="1730"/>
      <c r="D87" s="1763"/>
      <c r="E87" s="1731"/>
      <c r="F87" s="1732">
        <f>SUM(F76:F86)</f>
        <v>0</v>
      </c>
    </row>
    <row r="88" spans="1:6" s="507" customFormat="1" ht="12.75">
      <c r="A88" s="1664"/>
      <c r="B88" s="1667"/>
      <c r="C88" s="1716"/>
      <c r="D88" s="1720"/>
      <c r="E88" s="1717"/>
      <c r="F88" s="1715"/>
    </row>
    <row r="89" spans="1:6" s="512" customFormat="1" ht="12.75">
      <c r="A89" s="1661" t="s">
        <v>623</v>
      </c>
      <c r="B89" s="1663" t="s">
        <v>690</v>
      </c>
      <c r="C89" s="1659"/>
      <c r="D89" s="1761"/>
      <c r="E89" s="1715"/>
      <c r="F89" s="1715"/>
    </row>
    <row r="90" spans="1:6" s="507" customFormat="1" ht="12.75">
      <c r="A90" s="1661"/>
      <c r="B90" s="1663"/>
      <c r="C90" s="1659"/>
      <c r="D90" s="1761"/>
      <c r="E90" s="1715"/>
      <c r="F90" s="1715"/>
    </row>
    <row r="91" spans="1:6" s="507" customFormat="1" ht="25.5">
      <c r="A91" s="1664" t="s">
        <v>21</v>
      </c>
      <c r="B91" s="1665" t="s">
        <v>673</v>
      </c>
      <c r="C91" s="1716" t="s">
        <v>58</v>
      </c>
      <c r="D91" s="1720">
        <v>1</v>
      </c>
      <c r="E91" s="1277"/>
      <c r="F91" s="1717">
        <f>ROUND(D91*E91,2)</f>
        <v>0</v>
      </c>
    </row>
    <row r="92" spans="1:6" s="512" customFormat="1" ht="12.75">
      <c r="A92" s="1661"/>
      <c r="B92" s="1663"/>
      <c r="C92" s="1659"/>
      <c r="D92" s="1761"/>
      <c r="E92" s="1715"/>
      <c r="F92" s="1715"/>
    </row>
    <row r="93" spans="1:6" s="103" customFormat="1" ht="63.75">
      <c r="A93" s="1718">
        <v>2</v>
      </c>
      <c r="B93" s="1665" t="s">
        <v>691</v>
      </c>
      <c r="C93" s="1719" t="s">
        <v>58</v>
      </c>
      <c r="D93" s="1720">
        <v>1</v>
      </c>
      <c r="E93" s="1277"/>
      <c r="F93" s="1717">
        <f>ROUND(D93*E93,2)</f>
        <v>0</v>
      </c>
    </row>
    <row r="94" spans="1:6" s="474" customFormat="1" ht="12.75">
      <c r="A94" s="1718"/>
      <c r="B94" s="1665"/>
      <c r="C94" s="1719"/>
      <c r="D94" s="1720"/>
      <c r="E94" s="1720"/>
      <c r="F94" s="1717"/>
    </row>
    <row r="95" spans="1:6" s="474" customFormat="1" ht="18.75" customHeight="1">
      <c r="A95" s="1718">
        <v>3</v>
      </c>
      <c r="B95" s="1665" t="s">
        <v>692</v>
      </c>
      <c r="C95" s="1719" t="s">
        <v>115</v>
      </c>
      <c r="D95" s="1720">
        <v>90</v>
      </c>
      <c r="E95" s="1277"/>
      <c r="F95" s="1717">
        <f>ROUND(D95*E95,2)</f>
        <v>0</v>
      </c>
    </row>
    <row r="96" spans="1:6" s="474" customFormat="1" ht="12.75">
      <c r="A96" s="1718"/>
      <c r="B96" s="1665"/>
      <c r="C96" s="1719"/>
      <c r="D96" s="1720"/>
      <c r="E96" s="1720"/>
      <c r="F96" s="1717"/>
    </row>
    <row r="97" spans="1:6" s="474" customFormat="1" ht="25.5">
      <c r="A97" s="1718">
        <v>4</v>
      </c>
      <c r="B97" s="1665" t="s">
        <v>1072</v>
      </c>
      <c r="C97" s="1719" t="s">
        <v>58</v>
      </c>
      <c r="D97" s="1720">
        <v>2</v>
      </c>
      <c r="E97" s="1277"/>
      <c r="F97" s="1717">
        <f>ROUND(D97*E97,2)</f>
        <v>0</v>
      </c>
    </row>
    <row r="98" spans="1:6" s="474" customFormat="1" ht="12.75">
      <c r="A98" s="1665"/>
      <c r="B98" s="1665"/>
      <c r="C98" s="1719"/>
      <c r="D98" s="1720"/>
      <c r="E98" s="1720"/>
      <c r="F98" s="1717"/>
    </row>
    <row r="99" spans="1:6" s="474" customFormat="1" ht="25.5">
      <c r="A99" s="1718">
        <v>5</v>
      </c>
      <c r="B99" s="1665" t="s">
        <v>688</v>
      </c>
      <c r="C99" s="1719"/>
      <c r="D99" s="1720"/>
      <c r="E99" s="1720"/>
      <c r="F99" s="1717"/>
    </row>
    <row r="100" spans="1:6" s="474" customFormat="1" ht="12.75">
      <c r="A100" s="1718"/>
      <c r="B100" s="1665" t="s">
        <v>693</v>
      </c>
      <c r="C100" s="1719" t="s">
        <v>58</v>
      </c>
      <c r="D100" s="1720">
        <v>1</v>
      </c>
      <c r="E100" s="1277"/>
      <c r="F100" s="1717">
        <f>ROUND(D100*E100,2)</f>
        <v>0</v>
      </c>
    </row>
    <row r="101" spans="1:6" s="474" customFormat="1" ht="12.75">
      <c r="A101" s="1718"/>
      <c r="B101" s="1665"/>
      <c r="C101" s="1719"/>
      <c r="D101" s="1720"/>
      <c r="E101" s="1720"/>
      <c r="F101" s="1717"/>
    </row>
    <row r="102" spans="1:6" s="474" customFormat="1" ht="25.5">
      <c r="A102" s="1718">
        <v>6</v>
      </c>
      <c r="B102" s="1665" t="s">
        <v>678</v>
      </c>
      <c r="C102" s="1719" t="s">
        <v>115</v>
      </c>
      <c r="D102" s="1720">
        <v>17</v>
      </c>
      <c r="E102" s="1277"/>
      <c r="F102" s="1717">
        <f>ROUND(D102*E102,2)</f>
        <v>0</v>
      </c>
    </row>
    <row r="103" spans="1:6" s="522" customFormat="1" ht="15">
      <c r="A103" s="1721"/>
      <c r="B103" s="1722"/>
      <c r="C103" s="1723"/>
      <c r="D103" s="1762"/>
      <c r="E103" s="1723"/>
      <c r="F103" s="1717"/>
    </row>
    <row r="104" spans="1:6" s="474" customFormat="1" ht="12.75">
      <c r="A104" s="1718">
        <v>7</v>
      </c>
      <c r="B104" s="1665" t="s">
        <v>679</v>
      </c>
      <c r="C104" s="1719" t="s">
        <v>58</v>
      </c>
      <c r="D104" s="1720">
        <v>1</v>
      </c>
      <c r="E104" s="1277"/>
      <c r="F104" s="1717">
        <f>ROUND(D104*E104,2)</f>
        <v>0</v>
      </c>
    </row>
    <row r="105" spans="1:6" s="515" customFormat="1" ht="15">
      <c r="A105" s="1718"/>
      <c r="B105" s="1725"/>
      <c r="C105" s="1726"/>
      <c r="D105" s="1720"/>
      <c r="E105" s="1735"/>
      <c r="F105" s="1717"/>
    </row>
    <row r="106" spans="1:6" s="512" customFormat="1" ht="12.75">
      <c r="A106" s="1728"/>
      <c r="B106" s="1729" t="s">
        <v>624</v>
      </c>
      <c r="C106" s="1730"/>
      <c r="D106" s="1763"/>
      <c r="E106" s="1731"/>
      <c r="F106" s="1732">
        <f>SUM(F91:F105)</f>
        <v>0</v>
      </c>
    </row>
    <row r="107" spans="1:6" s="507" customFormat="1" ht="12.75">
      <c r="A107" s="1664"/>
      <c r="B107" s="1667"/>
      <c r="C107" s="1719"/>
      <c r="D107" s="1720"/>
      <c r="E107" s="1715"/>
      <c r="F107" s="1715"/>
    </row>
    <row r="108" spans="1:6" s="512" customFormat="1" ht="12.75">
      <c r="A108" s="1661" t="s">
        <v>625</v>
      </c>
      <c r="B108" s="1662" t="s">
        <v>694</v>
      </c>
      <c r="C108" s="1659"/>
      <c r="D108" s="1761"/>
      <c r="E108" s="1715"/>
      <c r="F108" s="1715"/>
    </row>
    <row r="109" spans="1:6" s="507" customFormat="1" ht="12.75">
      <c r="A109" s="1661"/>
      <c r="B109" s="1663"/>
      <c r="C109" s="1659"/>
      <c r="D109" s="1761"/>
      <c r="E109" s="1715"/>
      <c r="F109" s="1715"/>
    </row>
    <row r="110" spans="1:6" s="507" customFormat="1" ht="25.5">
      <c r="A110" s="1664" t="s">
        <v>21</v>
      </c>
      <c r="B110" s="1665" t="s">
        <v>681</v>
      </c>
      <c r="C110" s="1716" t="s">
        <v>115</v>
      </c>
      <c r="D110" s="1720">
        <v>16</v>
      </c>
      <c r="E110" s="1277"/>
      <c r="F110" s="1717">
        <f>ROUND(D110*E110,2)</f>
        <v>0</v>
      </c>
    </row>
    <row r="111" spans="1:6" s="507" customFormat="1" ht="12.75">
      <c r="A111" s="1664"/>
      <c r="B111" s="1667"/>
      <c r="C111" s="1716"/>
      <c r="D111" s="1720"/>
      <c r="E111" s="1717"/>
      <c r="F111" s="1715"/>
    </row>
    <row r="112" spans="1:6" s="507" customFormat="1" ht="25.5">
      <c r="A112" s="1664" t="s">
        <v>11</v>
      </c>
      <c r="B112" s="1665" t="s">
        <v>682</v>
      </c>
      <c r="C112" s="1716" t="s">
        <v>115</v>
      </c>
      <c r="D112" s="1720">
        <v>14</v>
      </c>
      <c r="E112" s="1277"/>
      <c r="F112" s="1717">
        <f>ROUND(D112*E112,2)</f>
        <v>0</v>
      </c>
    </row>
    <row r="113" spans="1:6" s="507" customFormat="1" ht="12.75">
      <c r="A113" s="1664"/>
      <c r="B113" s="1667"/>
      <c r="C113" s="1716"/>
      <c r="D113" s="1720"/>
      <c r="E113" s="1717"/>
      <c r="F113" s="1715"/>
    </row>
    <row r="114" spans="1:6" s="507" customFormat="1" ht="89.25">
      <c r="A114" s="1664" t="s">
        <v>14</v>
      </c>
      <c r="B114" s="1665" t="s">
        <v>683</v>
      </c>
      <c r="C114" s="1719" t="s">
        <v>115</v>
      </c>
      <c r="D114" s="1720">
        <v>5</v>
      </c>
      <c r="E114" s="1277"/>
      <c r="F114" s="1717">
        <f>ROUND(D114*E114,2)</f>
        <v>0</v>
      </c>
    </row>
    <row r="115" spans="1:6" s="507" customFormat="1" ht="12.75">
      <c r="A115" s="1664"/>
      <c r="B115" s="1667"/>
      <c r="C115" s="1716"/>
      <c r="D115" s="1720"/>
      <c r="E115" s="1717"/>
      <c r="F115" s="1715"/>
    </row>
    <row r="116" spans="1:6" s="507" customFormat="1" ht="25.5">
      <c r="A116" s="1664" t="s">
        <v>15</v>
      </c>
      <c r="B116" s="1665" t="s">
        <v>684</v>
      </c>
      <c r="C116" s="1719" t="s">
        <v>115</v>
      </c>
      <c r="D116" s="1720">
        <v>5</v>
      </c>
      <c r="E116" s="1277"/>
      <c r="F116" s="1717">
        <f>ROUND(D116*E116,2)</f>
        <v>0</v>
      </c>
    </row>
    <row r="117" spans="1:6" s="507" customFormat="1" ht="12.75">
      <c r="A117" s="1664"/>
      <c r="B117" s="1667"/>
      <c r="C117" s="1716"/>
      <c r="D117" s="1720"/>
      <c r="E117" s="1717"/>
      <c r="F117" s="1715"/>
    </row>
    <row r="118" spans="1:6" s="507" customFormat="1" ht="25.5">
      <c r="A118" s="1664" t="s">
        <v>27</v>
      </c>
      <c r="B118" s="1665" t="s">
        <v>554</v>
      </c>
      <c r="C118" s="1719" t="s">
        <v>115</v>
      </c>
      <c r="D118" s="1720">
        <v>14</v>
      </c>
      <c r="E118" s="1277"/>
      <c r="F118" s="1717">
        <f>ROUND(D118*E118,2)</f>
        <v>0</v>
      </c>
    </row>
    <row r="119" spans="1:6" s="103" customFormat="1" ht="15.75">
      <c r="A119" s="1713"/>
      <c r="B119" s="1733"/>
      <c r="C119" s="1713"/>
      <c r="D119" s="1756"/>
      <c r="E119" s="1713"/>
      <c r="F119" s="1715"/>
    </row>
    <row r="120" spans="1:6" s="103" customFormat="1" ht="25.5">
      <c r="A120" s="1734">
        <v>6</v>
      </c>
      <c r="B120" s="1665" t="s">
        <v>670</v>
      </c>
      <c r="C120" s="1719" t="s">
        <v>115</v>
      </c>
      <c r="D120" s="1720">
        <v>14</v>
      </c>
      <c r="E120" s="1277"/>
      <c r="F120" s="1717">
        <f>ROUND(D120*E120,2)</f>
        <v>0</v>
      </c>
    </row>
    <row r="121" spans="1:6" s="515" customFormat="1" ht="15">
      <c r="A121" s="1718"/>
      <c r="B121" s="1725"/>
      <c r="C121" s="1726"/>
      <c r="D121" s="1720"/>
      <c r="E121" s="1735"/>
      <c r="F121" s="1717"/>
    </row>
    <row r="122" spans="1:6" s="512" customFormat="1" ht="12.75">
      <c r="A122" s="1728"/>
      <c r="B122" s="1729" t="s">
        <v>626</v>
      </c>
      <c r="C122" s="1730"/>
      <c r="D122" s="1763"/>
      <c r="E122" s="1731"/>
      <c r="F122" s="1732">
        <f>SUM(F110:F121)</f>
        <v>0</v>
      </c>
    </row>
    <row r="123" spans="1:6" s="507" customFormat="1" ht="12.75">
      <c r="A123" s="1664"/>
      <c r="B123" s="1667"/>
      <c r="C123" s="1719"/>
      <c r="D123" s="1720"/>
      <c r="E123" s="1715"/>
      <c r="F123" s="1715"/>
    </row>
    <row r="124" spans="1:6" s="512" customFormat="1" ht="12.75">
      <c r="A124" s="1661" t="s">
        <v>627</v>
      </c>
      <c r="B124" s="1662" t="s">
        <v>695</v>
      </c>
      <c r="C124" s="1659"/>
      <c r="D124" s="1761"/>
      <c r="E124" s="1715"/>
      <c r="F124" s="1715"/>
    </row>
    <row r="125" spans="1:6" s="507" customFormat="1" ht="12.75">
      <c r="A125" s="1661"/>
      <c r="B125" s="1663"/>
      <c r="C125" s="1659"/>
      <c r="D125" s="1761"/>
      <c r="E125" s="1715"/>
      <c r="F125" s="1715"/>
    </row>
    <row r="126" spans="1:6" s="507" customFormat="1" ht="25.5">
      <c r="A126" s="1664" t="s">
        <v>21</v>
      </c>
      <c r="B126" s="1665" t="s">
        <v>681</v>
      </c>
      <c r="C126" s="1716" t="s">
        <v>115</v>
      </c>
      <c r="D126" s="1720">
        <v>15</v>
      </c>
      <c r="E126" s="1277"/>
      <c r="F126" s="1717">
        <f>ROUND(D126*E126,2)</f>
        <v>0</v>
      </c>
    </row>
    <row r="127" spans="1:6" s="507" customFormat="1" ht="12.75">
      <c r="A127" s="1664"/>
      <c r="B127" s="1667"/>
      <c r="C127" s="1716"/>
      <c r="D127" s="1720"/>
      <c r="E127" s="1717"/>
      <c r="F127" s="1715"/>
    </row>
    <row r="128" spans="1:6" s="507" customFormat="1" ht="25.5">
      <c r="A128" s="1664" t="s">
        <v>11</v>
      </c>
      <c r="B128" s="1665" t="s">
        <v>682</v>
      </c>
      <c r="C128" s="1716" t="s">
        <v>115</v>
      </c>
      <c r="D128" s="1720">
        <v>13</v>
      </c>
      <c r="E128" s="1277"/>
      <c r="F128" s="1717">
        <f>ROUND(D128*E128,2)</f>
        <v>0</v>
      </c>
    </row>
    <row r="129" spans="1:6" s="507" customFormat="1" ht="12.75">
      <c r="A129" s="1664"/>
      <c r="B129" s="1667"/>
      <c r="C129" s="1716"/>
      <c r="D129" s="1720"/>
      <c r="E129" s="1717"/>
      <c r="F129" s="1715"/>
    </row>
    <row r="130" spans="1:6" s="507" customFormat="1" ht="89.25">
      <c r="A130" s="1664" t="s">
        <v>14</v>
      </c>
      <c r="B130" s="1665" t="s">
        <v>683</v>
      </c>
      <c r="C130" s="1719" t="s">
        <v>115</v>
      </c>
      <c r="D130" s="1720">
        <v>13</v>
      </c>
      <c r="E130" s="1277"/>
      <c r="F130" s="1717">
        <f>ROUND(D130*E130,2)</f>
        <v>0</v>
      </c>
    </row>
    <row r="131" spans="1:6" s="507" customFormat="1" ht="12.75">
      <c r="A131" s="1664"/>
      <c r="B131" s="1667"/>
      <c r="C131" s="1716"/>
      <c r="D131" s="1720"/>
      <c r="E131" s="1717"/>
      <c r="F131" s="1715"/>
    </row>
    <row r="132" spans="1:6" s="507" customFormat="1" ht="25.5">
      <c r="A132" s="1664" t="s">
        <v>15</v>
      </c>
      <c r="B132" s="1665" t="s">
        <v>684</v>
      </c>
      <c r="C132" s="1719" t="s">
        <v>115</v>
      </c>
      <c r="D132" s="1720">
        <v>13</v>
      </c>
      <c r="E132" s="1277"/>
      <c r="F132" s="1717">
        <f>ROUND(D132*E132,2)</f>
        <v>0</v>
      </c>
    </row>
    <row r="133" spans="1:6" s="507" customFormat="1" ht="12.75">
      <c r="A133" s="1664"/>
      <c r="B133" s="1667"/>
      <c r="C133" s="1716"/>
      <c r="D133" s="1720"/>
      <c r="E133" s="1717"/>
      <c r="F133" s="1715"/>
    </row>
    <row r="134" spans="1:6" s="507" customFormat="1" ht="25.5">
      <c r="A134" s="1664" t="s">
        <v>27</v>
      </c>
      <c r="B134" s="1665" t="s">
        <v>554</v>
      </c>
      <c r="C134" s="1719" t="s">
        <v>115</v>
      </c>
      <c r="D134" s="1720">
        <v>13</v>
      </c>
      <c r="E134" s="1277"/>
      <c r="F134" s="1717">
        <f>ROUND(D134*E134,2)</f>
        <v>0</v>
      </c>
    </row>
    <row r="135" spans="1:6" s="103" customFormat="1" ht="15.75">
      <c r="A135" s="1713"/>
      <c r="B135" s="1733"/>
      <c r="C135" s="1713"/>
      <c r="D135" s="1756"/>
      <c r="E135" s="1713"/>
      <c r="F135" s="1715"/>
    </row>
    <row r="136" spans="1:6" s="103" customFormat="1" ht="25.5">
      <c r="A136" s="1734">
        <v>6</v>
      </c>
      <c r="B136" s="1665" t="s">
        <v>670</v>
      </c>
      <c r="C136" s="1719" t="s">
        <v>115</v>
      </c>
      <c r="D136" s="1720">
        <v>13</v>
      </c>
      <c r="E136" s="1277"/>
      <c r="F136" s="1717">
        <f>ROUND(D136*E136,2)</f>
        <v>0</v>
      </c>
    </row>
    <row r="137" spans="1:6" s="515" customFormat="1" ht="15">
      <c r="A137" s="1718"/>
      <c r="B137" s="1725"/>
      <c r="C137" s="1726"/>
      <c r="D137" s="1720"/>
      <c r="E137" s="1735"/>
      <c r="F137" s="1717"/>
    </row>
    <row r="138" spans="1:6" s="512" customFormat="1" ht="12.75">
      <c r="A138" s="1728"/>
      <c r="B138" s="1729" t="s">
        <v>628</v>
      </c>
      <c r="C138" s="1730"/>
      <c r="D138" s="1763"/>
      <c r="E138" s="1731"/>
      <c r="F138" s="1732">
        <f>SUM(F126:F137)</f>
        <v>0</v>
      </c>
    </row>
    <row r="139" spans="1:6" s="507" customFormat="1" ht="12.75">
      <c r="A139" s="1664"/>
      <c r="B139" s="1667"/>
      <c r="C139" s="1719"/>
      <c r="D139" s="1720"/>
      <c r="E139" s="1715"/>
      <c r="F139" s="1715"/>
    </row>
    <row r="140" spans="1:6" s="512" customFormat="1" ht="12.75">
      <c r="A140" s="1661" t="s">
        <v>629</v>
      </c>
      <c r="B140" s="1662" t="s">
        <v>696</v>
      </c>
      <c r="C140" s="1659"/>
      <c r="D140" s="1761"/>
      <c r="E140" s="1715"/>
      <c r="F140" s="1715"/>
    </row>
    <row r="141" spans="1:6" s="507" customFormat="1" ht="12.75">
      <c r="A141" s="1661"/>
      <c r="B141" s="1663"/>
      <c r="C141" s="1659"/>
      <c r="D141" s="1761"/>
      <c r="E141" s="1715"/>
      <c r="F141" s="1715"/>
    </row>
    <row r="142" spans="1:6" s="507" customFormat="1" ht="25.5">
      <c r="A142" s="1664" t="s">
        <v>21</v>
      </c>
      <c r="B142" s="1665" t="s">
        <v>681</v>
      </c>
      <c r="C142" s="1716" t="s">
        <v>115</v>
      </c>
      <c r="D142" s="1720">
        <v>15</v>
      </c>
      <c r="E142" s="1277"/>
      <c r="F142" s="1717">
        <f>ROUND(D142*E142,2)</f>
        <v>0</v>
      </c>
    </row>
    <row r="143" spans="1:6" s="507" customFormat="1" ht="12.75">
      <c r="A143" s="1664"/>
      <c r="B143" s="1667"/>
      <c r="C143" s="1716"/>
      <c r="D143" s="1720"/>
      <c r="E143" s="1717"/>
      <c r="F143" s="1715"/>
    </row>
    <row r="144" spans="1:6" s="507" customFormat="1" ht="25.5">
      <c r="A144" s="1664" t="s">
        <v>11</v>
      </c>
      <c r="B144" s="1665" t="s">
        <v>682</v>
      </c>
      <c r="C144" s="1716" t="s">
        <v>115</v>
      </c>
      <c r="D144" s="1720">
        <v>12</v>
      </c>
      <c r="E144" s="1277"/>
      <c r="F144" s="1717">
        <f>ROUND(D144*E144,2)</f>
        <v>0</v>
      </c>
    </row>
    <row r="145" spans="1:6" s="507" customFormat="1" ht="12.75">
      <c r="A145" s="1664"/>
      <c r="B145" s="1667"/>
      <c r="C145" s="1716"/>
      <c r="D145" s="1720"/>
      <c r="E145" s="1717"/>
      <c r="F145" s="1715"/>
    </row>
    <row r="146" spans="1:6" s="507" customFormat="1" ht="89.25">
      <c r="A146" s="1664" t="s">
        <v>14</v>
      </c>
      <c r="B146" s="1665" t="s">
        <v>683</v>
      </c>
      <c r="C146" s="1719" t="s">
        <v>115</v>
      </c>
      <c r="D146" s="1720">
        <v>12</v>
      </c>
      <c r="E146" s="1277"/>
      <c r="F146" s="1717">
        <f>ROUND(D146*E146,2)</f>
        <v>0</v>
      </c>
    </row>
    <row r="147" spans="1:6" s="507" customFormat="1" ht="12.75">
      <c r="A147" s="1664"/>
      <c r="B147" s="1667"/>
      <c r="C147" s="1716"/>
      <c r="D147" s="1720"/>
      <c r="E147" s="1717"/>
      <c r="F147" s="1715"/>
    </row>
    <row r="148" spans="1:6" s="507" customFormat="1" ht="25.5">
      <c r="A148" s="1664" t="s">
        <v>15</v>
      </c>
      <c r="B148" s="1665" t="s">
        <v>684</v>
      </c>
      <c r="C148" s="1719" t="s">
        <v>115</v>
      </c>
      <c r="D148" s="1720">
        <v>12</v>
      </c>
      <c r="E148" s="1277"/>
      <c r="F148" s="1717">
        <f>ROUND(D148*E148,2)</f>
        <v>0</v>
      </c>
    </row>
    <row r="149" spans="1:6" s="507" customFormat="1" ht="12.75">
      <c r="A149" s="1664"/>
      <c r="B149" s="1667"/>
      <c r="C149" s="1716"/>
      <c r="D149" s="1720"/>
      <c r="E149" s="1717"/>
      <c r="F149" s="1715"/>
    </row>
    <row r="150" spans="1:6" s="507" customFormat="1" ht="25.5">
      <c r="A150" s="1664" t="s">
        <v>27</v>
      </c>
      <c r="B150" s="1665" t="s">
        <v>554</v>
      </c>
      <c r="C150" s="1719" t="s">
        <v>115</v>
      </c>
      <c r="D150" s="1720">
        <v>12</v>
      </c>
      <c r="E150" s="1277"/>
      <c r="F150" s="1717">
        <f>ROUND(D150*E150,2)</f>
        <v>0</v>
      </c>
    </row>
    <row r="151" spans="1:6" s="103" customFormat="1" ht="15.75">
      <c r="A151" s="1713"/>
      <c r="B151" s="1733"/>
      <c r="C151" s="1713"/>
      <c r="D151" s="1756"/>
      <c r="E151" s="1713"/>
      <c r="F151" s="1715"/>
    </row>
    <row r="152" spans="1:6" s="103" customFormat="1" ht="25.5">
      <c r="A152" s="1734">
        <v>6</v>
      </c>
      <c r="B152" s="1665" t="s">
        <v>670</v>
      </c>
      <c r="C152" s="1719" t="s">
        <v>115</v>
      </c>
      <c r="D152" s="1720">
        <v>12</v>
      </c>
      <c r="E152" s="1277"/>
      <c r="F152" s="1717">
        <f>ROUND(D152*E152,2)</f>
        <v>0</v>
      </c>
    </row>
    <row r="153" spans="1:6" s="515" customFormat="1" ht="15">
      <c r="A153" s="1718"/>
      <c r="B153" s="1725"/>
      <c r="C153" s="1726"/>
      <c r="D153" s="1720"/>
      <c r="E153" s="1735"/>
      <c r="F153" s="1717"/>
    </row>
    <row r="154" spans="1:6" s="512" customFormat="1" ht="12.75">
      <c r="A154" s="1728"/>
      <c r="B154" s="1729" t="s">
        <v>630</v>
      </c>
      <c r="C154" s="1730"/>
      <c r="D154" s="1763"/>
      <c r="E154" s="1731"/>
      <c r="F154" s="1732">
        <f>SUM(F142:F152)</f>
        <v>0</v>
      </c>
    </row>
    <row r="155" spans="1:6" s="507" customFormat="1" ht="12" customHeight="1">
      <c r="A155" s="1736"/>
      <c r="B155" s="1737"/>
      <c r="C155" s="1738"/>
      <c r="D155" s="1764"/>
      <c r="E155" s="1739"/>
      <c r="F155" s="1740"/>
    </row>
    <row r="156" spans="1:6" s="512" customFormat="1" ht="12.75">
      <c r="A156" s="1661" t="s">
        <v>631</v>
      </c>
      <c r="B156" s="1662" t="s">
        <v>632</v>
      </c>
      <c r="C156" s="1659"/>
      <c r="D156" s="1761"/>
      <c r="E156" s="1715"/>
      <c r="F156" s="1715"/>
    </row>
    <row r="157" spans="1:6" s="507" customFormat="1" ht="12.75">
      <c r="A157" s="1661"/>
      <c r="B157" s="1663"/>
      <c r="C157" s="1659"/>
      <c r="D157" s="1761"/>
      <c r="E157" s="1715"/>
      <c r="F157" s="1715"/>
    </row>
    <row r="158" spans="1:6" s="507" customFormat="1" ht="25.5">
      <c r="A158" s="1664" t="s">
        <v>21</v>
      </c>
      <c r="B158" s="1665" t="s">
        <v>681</v>
      </c>
      <c r="C158" s="1716" t="s">
        <v>115</v>
      </c>
      <c r="D158" s="1720">
        <v>2</v>
      </c>
      <c r="E158" s="1277"/>
      <c r="F158" s="1717">
        <f>ROUND(D158*E158,2)</f>
        <v>0</v>
      </c>
    </row>
    <row r="159" spans="1:6" s="507" customFormat="1" ht="12.75">
      <c r="A159" s="1664"/>
      <c r="B159" s="1667"/>
      <c r="C159" s="1716"/>
      <c r="D159" s="1720"/>
      <c r="E159" s="1717"/>
      <c r="F159" s="1715"/>
    </row>
    <row r="160" spans="1:6" s="507" customFormat="1" ht="25.5">
      <c r="A160" s="1664" t="s">
        <v>11</v>
      </c>
      <c r="B160" s="1665" t="s">
        <v>682</v>
      </c>
      <c r="C160" s="1716" t="s">
        <v>115</v>
      </c>
      <c r="D160" s="1720">
        <v>2</v>
      </c>
      <c r="E160" s="1277"/>
      <c r="F160" s="1717">
        <f>ROUND(D160*E160,2)</f>
        <v>0</v>
      </c>
    </row>
    <row r="161" spans="1:6" s="103" customFormat="1" ht="12.75">
      <c r="A161" s="1718"/>
      <c r="B161" s="1665"/>
      <c r="C161" s="1719"/>
      <c r="D161" s="1720"/>
      <c r="E161" s="1720"/>
      <c r="F161" s="1720"/>
    </row>
    <row r="162" spans="1:6" s="103" customFormat="1" ht="38.25">
      <c r="A162" s="1718">
        <v>3</v>
      </c>
      <c r="B162" s="1665" t="s">
        <v>697</v>
      </c>
      <c r="C162" s="1716" t="s">
        <v>36</v>
      </c>
      <c r="D162" s="1720">
        <v>1.5</v>
      </c>
      <c r="E162" s="1277"/>
      <c r="F162" s="1717">
        <f>ROUND(D162*E162,2)</f>
        <v>0</v>
      </c>
    </row>
    <row r="163" spans="1:6" s="103" customFormat="1" ht="12.75">
      <c r="A163" s="1718"/>
      <c r="B163" s="1665"/>
      <c r="C163" s="1719"/>
      <c r="D163" s="1720"/>
      <c r="E163" s="1720"/>
      <c r="F163" s="1720"/>
    </row>
    <row r="164" spans="1:6" s="103" customFormat="1" ht="38.25">
      <c r="A164" s="1718">
        <v>4</v>
      </c>
      <c r="B164" s="1665" t="s">
        <v>697</v>
      </c>
      <c r="C164" s="1716" t="s">
        <v>36</v>
      </c>
      <c r="D164" s="1720">
        <v>1.5</v>
      </c>
      <c r="E164" s="1277"/>
      <c r="F164" s="1717">
        <f>ROUND(D164*E164,2)</f>
        <v>0</v>
      </c>
    </row>
    <row r="165" spans="1:6" s="103" customFormat="1" ht="12.75">
      <c r="A165" s="1718"/>
      <c r="B165" s="1665"/>
      <c r="C165" s="1716"/>
      <c r="D165" s="1720"/>
      <c r="E165" s="1720"/>
      <c r="F165" s="1715"/>
    </row>
    <row r="166" spans="1:6" s="103" customFormat="1" ht="38.25">
      <c r="A166" s="1718">
        <v>5</v>
      </c>
      <c r="B166" s="1434" t="s">
        <v>698</v>
      </c>
      <c r="C166" s="1719" t="s">
        <v>58</v>
      </c>
      <c r="D166" s="1720">
        <v>1</v>
      </c>
      <c r="E166" s="1277"/>
      <c r="F166" s="1717">
        <f>ROUND(D166*E166,2)</f>
        <v>0</v>
      </c>
    </row>
    <row r="167" spans="1:6" s="507" customFormat="1" ht="12.75">
      <c r="A167" s="1664"/>
      <c r="B167" s="1667"/>
      <c r="C167" s="1716"/>
      <c r="D167" s="1720"/>
      <c r="E167" s="1717"/>
      <c r="F167" s="1715"/>
    </row>
    <row r="168" spans="1:6" s="507" customFormat="1" ht="25.5">
      <c r="A168" s="1664" t="s">
        <v>28</v>
      </c>
      <c r="B168" s="1665" t="s">
        <v>699</v>
      </c>
      <c r="C168" s="1719" t="s">
        <v>58</v>
      </c>
      <c r="D168" s="1720">
        <v>1</v>
      </c>
      <c r="E168" s="1277"/>
      <c r="F168" s="1717">
        <f>ROUND(D168*E168,2)</f>
        <v>0</v>
      </c>
    </row>
    <row r="169" spans="1:6" s="507" customFormat="1" ht="12.75">
      <c r="A169" s="1664"/>
      <c r="B169" s="1667"/>
      <c r="C169" s="1716"/>
      <c r="D169" s="1720"/>
      <c r="E169" s="1717"/>
      <c r="F169" s="1715"/>
    </row>
    <row r="170" spans="1:6" s="507" customFormat="1" ht="12.75">
      <c r="A170" s="1664" t="s">
        <v>19</v>
      </c>
      <c r="B170" s="1665" t="s">
        <v>700</v>
      </c>
      <c r="C170" s="1719"/>
      <c r="D170" s="1720"/>
      <c r="E170" s="1717"/>
      <c r="F170" s="1715"/>
    </row>
    <row r="171" spans="1:6" s="507" customFormat="1">
      <c r="A171" s="1664"/>
      <c r="B171" s="1741" t="s">
        <v>701</v>
      </c>
      <c r="C171" s="1719" t="s">
        <v>115</v>
      </c>
      <c r="D171" s="1720">
        <v>24</v>
      </c>
      <c r="E171" s="1277"/>
      <c r="F171" s="1717">
        <f>ROUND(D171*E171,2)</f>
        <v>0</v>
      </c>
    </row>
    <row r="172" spans="1:6" s="507" customFormat="1">
      <c r="A172" s="1664"/>
      <c r="B172" s="1741" t="s">
        <v>702</v>
      </c>
      <c r="C172" s="1719" t="s">
        <v>115</v>
      </c>
      <c r="D172" s="1720">
        <v>12</v>
      </c>
      <c r="E172" s="1277"/>
      <c r="F172" s="1717">
        <f>ROUND(D172*E172,2)</f>
        <v>0</v>
      </c>
    </row>
    <row r="173" spans="1:6" s="507" customFormat="1">
      <c r="A173" s="1664"/>
      <c r="B173" s="1741" t="s">
        <v>703</v>
      </c>
      <c r="C173" s="1719" t="s">
        <v>115</v>
      </c>
      <c r="D173" s="1720">
        <v>12</v>
      </c>
      <c r="E173" s="1277"/>
      <c r="F173" s="1717">
        <f>ROUND(D173*E173,2)</f>
        <v>0</v>
      </c>
    </row>
    <row r="174" spans="1:6" s="507" customFormat="1">
      <c r="A174" s="1664"/>
      <c r="B174" s="1741" t="s">
        <v>704</v>
      </c>
      <c r="C174" s="1719" t="s">
        <v>115</v>
      </c>
      <c r="D174" s="1720">
        <v>24</v>
      </c>
      <c r="E174" s="1277"/>
      <c r="F174" s="1717">
        <f>ROUND(D174*E174,2)</f>
        <v>0</v>
      </c>
    </row>
    <row r="175" spans="1:6" s="507" customFormat="1" ht="12.75">
      <c r="A175" s="1664"/>
      <c r="B175" s="1741"/>
      <c r="C175" s="1719"/>
      <c r="D175" s="1720"/>
      <c r="E175" s="1717"/>
      <c r="F175" s="1715"/>
    </row>
    <row r="176" spans="1:6" s="507" customFormat="1" ht="12.75">
      <c r="A176" s="1664" t="s">
        <v>518</v>
      </c>
      <c r="B176" s="1665" t="s">
        <v>705</v>
      </c>
      <c r="C176" s="1719" t="s">
        <v>58</v>
      </c>
      <c r="D176" s="1720">
        <v>6</v>
      </c>
      <c r="E176" s="1277"/>
      <c r="F176" s="1717">
        <f>ROUND(D176*E176,2)</f>
        <v>0</v>
      </c>
    </row>
    <row r="177" spans="1:6" s="507" customFormat="1" ht="12.75">
      <c r="A177" s="1664"/>
      <c r="B177" s="1667"/>
      <c r="C177" s="1716"/>
      <c r="D177" s="1720"/>
      <c r="E177" s="1717"/>
      <c r="F177" s="1715"/>
    </row>
    <row r="178" spans="1:6" s="507" customFormat="1" ht="25.5">
      <c r="A178" s="1664" t="s">
        <v>519</v>
      </c>
      <c r="B178" s="1665" t="s">
        <v>684</v>
      </c>
      <c r="C178" s="1719" t="s">
        <v>115</v>
      </c>
      <c r="D178" s="1720">
        <v>9</v>
      </c>
      <c r="E178" s="1277"/>
      <c r="F178" s="1717">
        <f>ROUND(D178*E178,2)</f>
        <v>0</v>
      </c>
    </row>
    <row r="179" spans="1:6" s="507" customFormat="1" ht="12.75">
      <c r="A179" s="1664"/>
      <c r="B179" s="1667"/>
      <c r="C179" s="1716"/>
      <c r="D179" s="1720"/>
      <c r="E179" s="1717"/>
      <c r="F179" s="1715"/>
    </row>
    <row r="180" spans="1:6" s="507" customFormat="1" ht="25.5">
      <c r="A180" s="1664" t="s">
        <v>520</v>
      </c>
      <c r="B180" s="1665" t="s">
        <v>554</v>
      </c>
      <c r="C180" s="1719" t="s">
        <v>115</v>
      </c>
      <c r="D180" s="1720">
        <v>12</v>
      </c>
      <c r="E180" s="1277"/>
      <c r="F180" s="1717">
        <f>ROUND(D180*E180,2)</f>
        <v>0</v>
      </c>
    </row>
    <row r="181" spans="1:6" s="507" customFormat="1" ht="12.75">
      <c r="A181" s="1664"/>
      <c r="B181" s="1665"/>
      <c r="C181" s="1719"/>
      <c r="D181" s="1720"/>
      <c r="E181" s="1717"/>
      <c r="F181" s="1715"/>
    </row>
    <row r="182" spans="1:6" s="507" customFormat="1" ht="12.75">
      <c r="A182" s="1664" t="s">
        <v>521</v>
      </c>
      <c r="B182" s="1665" t="s">
        <v>706</v>
      </c>
      <c r="C182" s="1719" t="s">
        <v>669</v>
      </c>
      <c r="D182" s="1720">
        <v>1</v>
      </c>
      <c r="E182" s="1277"/>
      <c r="F182" s="1717">
        <f>ROUND(D182*E182,2)</f>
        <v>0</v>
      </c>
    </row>
    <row r="183" spans="1:6" s="103" customFormat="1" ht="15.75">
      <c r="A183" s="1713"/>
      <c r="B183" s="1733"/>
      <c r="C183" s="1713"/>
      <c r="D183" s="1756"/>
      <c r="E183" s="1713"/>
      <c r="F183" s="1715"/>
    </row>
    <row r="184" spans="1:6" s="103" customFormat="1" ht="25.5">
      <c r="A184" s="1734">
        <v>12</v>
      </c>
      <c r="B184" s="1665" t="s">
        <v>670</v>
      </c>
      <c r="C184" s="1719" t="s">
        <v>115</v>
      </c>
      <c r="D184" s="1720">
        <v>12</v>
      </c>
      <c r="E184" s="1277"/>
      <c r="F184" s="1717">
        <f>ROUND(D184*E184,2)</f>
        <v>0</v>
      </c>
    </row>
    <row r="185" spans="1:6" s="103" customFormat="1" ht="15">
      <c r="A185" s="1718"/>
      <c r="B185" s="1742"/>
      <c r="C185" s="1743"/>
      <c r="D185" s="1765"/>
      <c r="E185" s="1720"/>
      <c r="F185" s="1717"/>
    </row>
    <row r="186" spans="1:6" s="512" customFormat="1" ht="12.75">
      <c r="A186" s="1728"/>
      <c r="B186" s="1729" t="s">
        <v>707</v>
      </c>
      <c r="C186" s="1730"/>
      <c r="D186" s="1763"/>
      <c r="E186" s="1731"/>
      <c r="F186" s="1732">
        <f>SUM(F158:F185)</f>
        <v>0</v>
      </c>
    </row>
    <row r="187" spans="1:6" s="507" customFormat="1" ht="12" customHeight="1">
      <c r="A187" s="1736"/>
      <c r="B187" s="1737"/>
      <c r="C187" s="1738"/>
      <c r="D187" s="1764"/>
      <c r="E187" s="1739"/>
      <c r="F187" s="1740"/>
    </row>
    <row r="188" spans="1:6" s="512" customFormat="1" ht="12.75">
      <c r="A188" s="1661" t="s">
        <v>633</v>
      </c>
      <c r="B188" s="1662" t="s">
        <v>634</v>
      </c>
      <c r="C188" s="1659"/>
      <c r="D188" s="1761"/>
      <c r="E188" s="1715"/>
      <c r="F188" s="1715"/>
    </row>
    <row r="189" spans="1:6" s="507" customFormat="1" ht="12.75">
      <c r="A189" s="1661"/>
      <c r="B189" s="1663"/>
      <c r="C189" s="1659"/>
      <c r="D189" s="1761"/>
      <c r="E189" s="1715"/>
      <c r="F189" s="1715"/>
    </row>
    <row r="190" spans="1:6" s="507" customFormat="1" ht="25.5">
      <c r="A190" s="1664" t="s">
        <v>21</v>
      </c>
      <c r="B190" s="1665" t="s">
        <v>681</v>
      </c>
      <c r="C190" s="1716" t="s">
        <v>115</v>
      </c>
      <c r="D190" s="1720">
        <v>2</v>
      </c>
      <c r="E190" s="1277"/>
      <c r="F190" s="1717">
        <f>ROUND(D190*E190,2)</f>
        <v>0</v>
      </c>
    </row>
    <row r="191" spans="1:6" s="507" customFormat="1" ht="12.75">
      <c r="A191" s="1664"/>
      <c r="B191" s="1667"/>
      <c r="C191" s="1716"/>
      <c r="D191" s="1720"/>
      <c r="E191" s="1717"/>
      <c r="F191" s="1715"/>
    </row>
    <row r="192" spans="1:6" s="507" customFormat="1" ht="25.5">
      <c r="A192" s="1664" t="s">
        <v>11</v>
      </c>
      <c r="B192" s="1665" t="s">
        <v>682</v>
      </c>
      <c r="C192" s="1716" t="s">
        <v>115</v>
      </c>
      <c r="D192" s="1720">
        <v>2</v>
      </c>
      <c r="E192" s="1277"/>
      <c r="F192" s="1717">
        <f>ROUND(D192*E192,2)</f>
        <v>0</v>
      </c>
    </row>
    <row r="193" spans="1:6" s="103" customFormat="1" ht="12.75">
      <c r="A193" s="1718"/>
      <c r="B193" s="1665"/>
      <c r="C193" s="1719"/>
      <c r="D193" s="1720"/>
      <c r="E193" s="1720"/>
      <c r="F193" s="1720"/>
    </row>
    <row r="194" spans="1:6" s="103" customFormat="1" ht="38.25">
      <c r="A194" s="1718">
        <v>3</v>
      </c>
      <c r="B194" s="1665" t="s">
        <v>697</v>
      </c>
      <c r="C194" s="1716" t="s">
        <v>36</v>
      </c>
      <c r="D194" s="1720">
        <v>1.5</v>
      </c>
      <c r="E194" s="1277"/>
      <c r="F194" s="1717">
        <f>ROUND(D194*E194,2)</f>
        <v>0</v>
      </c>
    </row>
    <row r="195" spans="1:6" s="103" customFormat="1" ht="12.75">
      <c r="A195" s="1718"/>
      <c r="B195" s="1665"/>
      <c r="C195" s="1719"/>
      <c r="D195" s="1720"/>
      <c r="E195" s="1720"/>
      <c r="F195" s="1720"/>
    </row>
    <row r="196" spans="1:6" s="103" customFormat="1" ht="38.25">
      <c r="A196" s="1718">
        <v>4</v>
      </c>
      <c r="B196" s="1665" t="s">
        <v>697</v>
      </c>
      <c r="C196" s="1716" t="s">
        <v>36</v>
      </c>
      <c r="D196" s="1720">
        <v>1.5</v>
      </c>
      <c r="E196" s="1277"/>
      <c r="F196" s="1717">
        <f>ROUND(D196*E196,2)</f>
        <v>0</v>
      </c>
    </row>
    <row r="197" spans="1:6" s="103" customFormat="1" ht="12.75">
      <c r="A197" s="1718"/>
      <c r="B197" s="1665"/>
      <c r="C197" s="1716"/>
      <c r="D197" s="1720"/>
      <c r="E197" s="1720"/>
      <c r="F197" s="1715"/>
    </row>
    <row r="198" spans="1:6" s="103" customFormat="1" ht="38.25">
      <c r="A198" s="1718">
        <v>5</v>
      </c>
      <c r="B198" s="1434" t="s">
        <v>698</v>
      </c>
      <c r="C198" s="1719" t="s">
        <v>58</v>
      </c>
      <c r="D198" s="1720">
        <v>1</v>
      </c>
      <c r="E198" s="1277"/>
      <c r="F198" s="1717">
        <f>ROUND(D198*E198,2)</f>
        <v>0</v>
      </c>
    </row>
    <row r="199" spans="1:6" s="507" customFormat="1" ht="12.75">
      <c r="A199" s="1664"/>
      <c r="B199" s="1667"/>
      <c r="C199" s="1716"/>
      <c r="D199" s="1720"/>
      <c r="E199" s="1717"/>
      <c r="F199" s="1715"/>
    </row>
    <row r="200" spans="1:6" s="507" customFormat="1" ht="25.5">
      <c r="A200" s="1664" t="s">
        <v>28</v>
      </c>
      <c r="B200" s="1665" t="s">
        <v>699</v>
      </c>
      <c r="C200" s="1719" t="s">
        <v>58</v>
      </c>
      <c r="D200" s="1720">
        <v>1</v>
      </c>
      <c r="E200" s="1277"/>
      <c r="F200" s="1717">
        <f>ROUND(D200*E200,2)</f>
        <v>0</v>
      </c>
    </row>
    <row r="201" spans="1:6" s="507" customFormat="1" ht="12.75">
      <c r="A201" s="1664"/>
      <c r="B201" s="1667"/>
      <c r="C201" s="1716"/>
      <c r="D201" s="1720"/>
      <c r="E201" s="1717"/>
      <c r="F201" s="1715"/>
    </row>
    <row r="202" spans="1:6" s="507" customFormat="1" ht="12.75">
      <c r="A202" s="1664" t="s">
        <v>19</v>
      </c>
      <c r="B202" s="1665" t="s">
        <v>700</v>
      </c>
      <c r="C202" s="1719"/>
      <c r="D202" s="1720"/>
      <c r="E202" s="1717"/>
      <c r="F202" s="1715"/>
    </row>
    <row r="203" spans="1:6" s="507" customFormat="1">
      <c r="A203" s="1664"/>
      <c r="B203" s="1741" t="s">
        <v>701</v>
      </c>
      <c r="C203" s="1719" t="s">
        <v>115</v>
      </c>
      <c r="D203" s="1720">
        <v>12</v>
      </c>
      <c r="E203" s="1277"/>
      <c r="F203" s="1717">
        <f>ROUND(D203*E203,2)</f>
        <v>0</v>
      </c>
    </row>
    <row r="204" spans="1:6" s="507" customFormat="1">
      <c r="A204" s="1664"/>
      <c r="B204" s="1741" t="s">
        <v>702</v>
      </c>
      <c r="C204" s="1719" t="s">
        <v>115</v>
      </c>
      <c r="D204" s="1720">
        <v>12</v>
      </c>
      <c r="E204" s="1277"/>
      <c r="F204" s="1717">
        <f>ROUND(D204*E204,2)</f>
        <v>0</v>
      </c>
    </row>
    <row r="205" spans="1:6" s="507" customFormat="1">
      <c r="A205" s="1664"/>
      <c r="B205" s="1741" t="s">
        <v>703</v>
      </c>
      <c r="C205" s="1719" t="s">
        <v>115</v>
      </c>
      <c r="D205" s="1720">
        <v>12</v>
      </c>
      <c r="E205" s="1277"/>
      <c r="F205" s="1717">
        <f>ROUND(D205*E205,2)</f>
        <v>0</v>
      </c>
    </row>
    <row r="206" spans="1:6" s="507" customFormat="1">
      <c r="A206" s="1664"/>
      <c r="B206" s="1741" t="s">
        <v>704</v>
      </c>
      <c r="C206" s="1719" t="s">
        <v>115</v>
      </c>
      <c r="D206" s="1720">
        <v>12</v>
      </c>
      <c r="E206" s="1277"/>
      <c r="F206" s="1717">
        <f>ROUND(D206*E206,2)</f>
        <v>0</v>
      </c>
    </row>
    <row r="207" spans="1:6" s="507" customFormat="1" ht="12.75">
      <c r="A207" s="1664"/>
      <c r="B207" s="1741"/>
      <c r="C207" s="1719"/>
      <c r="D207" s="1720"/>
      <c r="E207" s="1717"/>
      <c r="F207" s="1715"/>
    </row>
    <row r="208" spans="1:6" s="507" customFormat="1" ht="12.75">
      <c r="A208" s="1664" t="s">
        <v>518</v>
      </c>
      <c r="B208" s="1665" t="s">
        <v>705</v>
      </c>
      <c r="C208" s="1719" t="s">
        <v>58</v>
      </c>
      <c r="D208" s="1720">
        <v>4</v>
      </c>
      <c r="E208" s="1277"/>
      <c r="F208" s="1717">
        <f>ROUND(D208*E208,2)</f>
        <v>0</v>
      </c>
    </row>
    <row r="209" spans="1:6" s="507" customFormat="1" ht="12.75">
      <c r="A209" s="1664"/>
      <c r="B209" s="1667"/>
      <c r="C209" s="1716"/>
      <c r="D209" s="1720"/>
      <c r="E209" s="1717"/>
      <c r="F209" s="1715"/>
    </row>
    <row r="210" spans="1:6" s="507" customFormat="1" ht="25.5">
      <c r="A210" s="1664" t="s">
        <v>519</v>
      </c>
      <c r="B210" s="1665" t="s">
        <v>684</v>
      </c>
      <c r="C210" s="1719" t="s">
        <v>115</v>
      </c>
      <c r="D210" s="1720">
        <v>9</v>
      </c>
      <c r="E210" s="1277"/>
      <c r="F210" s="1717">
        <f>ROUND(D210*E210,2)</f>
        <v>0</v>
      </c>
    </row>
    <row r="211" spans="1:6" s="507" customFormat="1" ht="12.75">
      <c r="A211" s="1664"/>
      <c r="B211" s="1667"/>
      <c r="C211" s="1716"/>
      <c r="D211" s="1720"/>
      <c r="E211" s="1717"/>
      <c r="F211" s="1715"/>
    </row>
    <row r="212" spans="1:6" s="507" customFormat="1" ht="25.5">
      <c r="A212" s="1664" t="s">
        <v>520</v>
      </c>
      <c r="B212" s="1665" t="s">
        <v>554</v>
      </c>
      <c r="C212" s="1719" t="s">
        <v>115</v>
      </c>
      <c r="D212" s="1720">
        <v>12</v>
      </c>
      <c r="E212" s="1277"/>
      <c r="F212" s="1717">
        <f>ROUND(D212*E212,2)</f>
        <v>0</v>
      </c>
    </row>
    <row r="213" spans="1:6" s="507" customFormat="1" ht="12.75">
      <c r="A213" s="1664"/>
      <c r="B213" s="1665"/>
      <c r="C213" s="1719"/>
      <c r="D213" s="1720"/>
      <c r="E213" s="1717"/>
      <c r="F213" s="1715"/>
    </row>
    <row r="214" spans="1:6" s="507" customFormat="1" ht="12.75">
      <c r="A214" s="1664" t="s">
        <v>521</v>
      </c>
      <c r="B214" s="1665" t="s">
        <v>706</v>
      </c>
      <c r="C214" s="1719" t="s">
        <v>669</v>
      </c>
      <c r="D214" s="1720">
        <v>1</v>
      </c>
      <c r="E214" s="1277"/>
      <c r="F214" s="1717">
        <f>ROUND(D214*E214,2)</f>
        <v>0</v>
      </c>
    </row>
    <row r="215" spans="1:6" s="103" customFormat="1" ht="15.75">
      <c r="A215" s="1713"/>
      <c r="B215" s="1733"/>
      <c r="C215" s="1713"/>
      <c r="D215" s="1756"/>
      <c r="E215" s="1713"/>
      <c r="F215" s="1715"/>
    </row>
    <row r="216" spans="1:6" s="103" customFormat="1" ht="25.5">
      <c r="A216" s="1734">
        <v>12</v>
      </c>
      <c r="B216" s="1665" t="s">
        <v>670</v>
      </c>
      <c r="C216" s="1719" t="s">
        <v>115</v>
      </c>
      <c r="D216" s="1720">
        <v>12</v>
      </c>
      <c r="E216" s="1277"/>
      <c r="F216" s="1717">
        <f>ROUND(D216*E216,2)</f>
        <v>0</v>
      </c>
    </row>
    <row r="217" spans="1:6" s="515" customFormat="1" ht="15">
      <c r="A217" s="1718"/>
      <c r="B217" s="1725"/>
      <c r="C217" s="1726"/>
      <c r="D217" s="1720"/>
      <c r="E217" s="1735"/>
      <c r="F217" s="1717"/>
    </row>
    <row r="218" spans="1:6" s="512" customFormat="1" ht="12.75">
      <c r="A218" s="1728"/>
      <c r="B218" s="1729" t="s">
        <v>707</v>
      </c>
      <c r="C218" s="1730"/>
      <c r="D218" s="1763"/>
      <c r="E218" s="1731"/>
      <c r="F218" s="1732">
        <f>SUM(F190:F217)</f>
        <v>0</v>
      </c>
    </row>
    <row r="219" spans="1:6" s="103" customFormat="1" ht="12.75">
      <c r="A219" s="1718"/>
      <c r="B219" s="1665"/>
      <c r="C219" s="1719"/>
      <c r="D219" s="1720"/>
      <c r="E219" s="1720"/>
      <c r="F219" s="1715"/>
    </row>
    <row r="220" spans="1:6" s="512" customFormat="1" ht="12.75">
      <c r="A220" s="1661" t="s">
        <v>635</v>
      </c>
      <c r="B220" s="1662" t="s">
        <v>708</v>
      </c>
      <c r="C220" s="1659"/>
      <c r="D220" s="1761"/>
      <c r="E220" s="1715"/>
      <c r="F220" s="1715"/>
    </row>
    <row r="221" spans="1:6" s="512" customFormat="1" ht="12.75">
      <c r="A221" s="1661"/>
      <c r="B221" s="1662"/>
      <c r="C221" s="1659"/>
      <c r="D221" s="1761"/>
      <c r="E221" s="1715"/>
      <c r="F221" s="1715"/>
    </row>
    <row r="222" spans="1:6" s="103" customFormat="1" ht="89.25">
      <c r="A222" s="1718">
        <v>1</v>
      </c>
      <c r="B222" s="1434" t="s">
        <v>709</v>
      </c>
      <c r="C222" s="1719" t="s">
        <v>115</v>
      </c>
      <c r="D222" s="1720">
        <v>24</v>
      </c>
      <c r="E222" s="1277"/>
      <c r="F222" s="1717">
        <f>ROUND(D222*E222,2)</f>
        <v>0</v>
      </c>
    </row>
    <row r="223" spans="1:6" s="103" customFormat="1" ht="12.75">
      <c r="A223" s="1718"/>
      <c r="B223" s="1434"/>
      <c r="C223" s="1719"/>
      <c r="D223" s="1720"/>
      <c r="E223" s="1720"/>
      <c r="F223" s="1717"/>
    </row>
    <row r="224" spans="1:6" s="103" customFormat="1" ht="25.5">
      <c r="A224" s="1718">
        <v>2</v>
      </c>
      <c r="B224" s="1434" t="s">
        <v>710</v>
      </c>
      <c r="C224" s="1719" t="s">
        <v>115</v>
      </c>
      <c r="D224" s="1720">
        <v>1.5</v>
      </c>
      <c r="E224" s="1277"/>
      <c r="F224" s="1717">
        <f>ROUND(D224*E224,2)</f>
        <v>0</v>
      </c>
    </row>
    <row r="225" spans="1:6" s="103" customFormat="1" ht="12.75">
      <c r="A225" s="1718"/>
      <c r="B225" s="1665"/>
      <c r="C225" s="1719"/>
      <c r="D225" s="1720"/>
      <c r="E225" s="1720"/>
      <c r="F225" s="1717"/>
    </row>
    <row r="226" spans="1:6" s="103" customFormat="1" ht="25.5">
      <c r="A226" s="1718">
        <v>3</v>
      </c>
      <c r="B226" s="1434" t="s">
        <v>711</v>
      </c>
      <c r="C226" s="1719" t="s">
        <v>115</v>
      </c>
      <c r="D226" s="1720">
        <v>2</v>
      </c>
      <c r="E226" s="1277"/>
      <c r="F226" s="1717">
        <f>ROUND(D226*E226,2)</f>
        <v>0</v>
      </c>
    </row>
    <row r="227" spans="1:6" s="103" customFormat="1" ht="12.75">
      <c r="A227" s="1718"/>
      <c r="B227" s="1665"/>
      <c r="C227" s="1719"/>
      <c r="D227" s="1720"/>
      <c r="E227" s="1720"/>
      <c r="F227" s="1717"/>
    </row>
    <row r="228" spans="1:6" s="103" customFormat="1" ht="38.25">
      <c r="A228" s="1718">
        <v>4</v>
      </c>
      <c r="B228" s="1665" t="s">
        <v>657</v>
      </c>
      <c r="C228" s="1719" t="s">
        <v>115</v>
      </c>
      <c r="D228" s="1720">
        <v>27</v>
      </c>
      <c r="E228" s="1277"/>
      <c r="F228" s="1717">
        <f>ROUND(D228*E228,2)</f>
        <v>0</v>
      </c>
    </row>
    <row r="229" spans="1:6" s="103" customFormat="1" ht="12.75">
      <c r="A229" s="1718"/>
      <c r="B229" s="1665"/>
      <c r="C229" s="1719"/>
      <c r="D229" s="1720"/>
      <c r="E229" s="1720"/>
      <c r="F229" s="1717"/>
    </row>
    <row r="230" spans="1:6" s="103" customFormat="1" ht="25.5">
      <c r="A230" s="1718">
        <v>5</v>
      </c>
      <c r="B230" s="1434" t="s">
        <v>554</v>
      </c>
      <c r="C230" s="1719" t="s">
        <v>115</v>
      </c>
      <c r="D230" s="1720">
        <v>27</v>
      </c>
      <c r="E230" s="1277"/>
      <c r="F230" s="1717">
        <f>ROUND(D230*E230,2)</f>
        <v>0</v>
      </c>
    </row>
    <row r="231" spans="1:6" s="103" customFormat="1" ht="12.75">
      <c r="A231" s="1718"/>
      <c r="B231" s="1665"/>
      <c r="C231" s="1719"/>
      <c r="D231" s="1720"/>
      <c r="E231" s="1720"/>
      <c r="F231" s="1717"/>
    </row>
    <row r="232" spans="1:6" s="103" customFormat="1" ht="12.75">
      <c r="A232" s="1718">
        <v>6</v>
      </c>
      <c r="B232" s="1665" t="s">
        <v>712</v>
      </c>
      <c r="C232" s="1719" t="s">
        <v>115</v>
      </c>
      <c r="D232" s="1720">
        <v>29</v>
      </c>
      <c r="E232" s="1277"/>
      <c r="F232" s="1717">
        <f>ROUND(D232*E232,2)</f>
        <v>0</v>
      </c>
    </row>
    <row r="233" spans="1:6" s="103" customFormat="1" ht="12.75">
      <c r="A233" s="1718"/>
      <c r="B233" s="1665"/>
      <c r="C233" s="1719"/>
      <c r="D233" s="1720"/>
      <c r="E233" s="1720"/>
      <c r="F233" s="1717"/>
    </row>
    <row r="234" spans="1:6" s="103" customFormat="1" ht="25.5">
      <c r="A234" s="1718">
        <v>7</v>
      </c>
      <c r="B234" s="1665" t="s">
        <v>659</v>
      </c>
      <c r="C234" s="1719" t="s">
        <v>58</v>
      </c>
      <c r="D234" s="1720">
        <v>2</v>
      </c>
      <c r="E234" s="1277"/>
      <c r="F234" s="1717">
        <f>ROUND(D234*E234,2)</f>
        <v>0</v>
      </c>
    </row>
    <row r="235" spans="1:6" s="474" customFormat="1" ht="12.75">
      <c r="A235" s="1718"/>
      <c r="B235" s="1665"/>
      <c r="C235" s="1719"/>
      <c r="D235" s="1720"/>
      <c r="E235" s="1720"/>
      <c r="F235" s="1717"/>
    </row>
    <row r="236" spans="1:6" s="474" customFormat="1" ht="104.25" customHeight="1">
      <c r="A236" s="1718">
        <v>8</v>
      </c>
      <c r="B236" s="1665" t="s">
        <v>662</v>
      </c>
      <c r="C236" s="1719"/>
      <c r="D236" s="1720"/>
      <c r="E236" s="1720"/>
      <c r="F236" s="1717"/>
    </row>
    <row r="237" spans="1:6" s="474" customFormat="1" ht="12.75">
      <c r="A237" s="1718"/>
      <c r="B237" s="1741" t="s">
        <v>663</v>
      </c>
      <c r="C237" s="1719"/>
      <c r="D237" s="1720"/>
      <c r="E237" s="1720"/>
      <c r="F237" s="1717"/>
    </row>
    <row r="238" spans="1:6" s="474" customFormat="1" ht="51">
      <c r="A238" s="1718"/>
      <c r="B238" s="1741" t="s">
        <v>664</v>
      </c>
      <c r="C238" s="1719"/>
      <c r="D238" s="1766"/>
      <c r="E238" s="1719" t="s">
        <v>665</v>
      </c>
      <c r="F238" s="1717"/>
    </row>
    <row r="239" spans="1:6" s="474" customFormat="1" ht="25.5">
      <c r="A239" s="1718"/>
      <c r="B239" s="1665" t="s">
        <v>666</v>
      </c>
      <c r="C239" s="1719"/>
      <c r="D239" s="1766"/>
      <c r="E239" s="1719" t="s">
        <v>665</v>
      </c>
      <c r="F239" s="1717"/>
    </row>
    <row r="240" spans="1:6" s="474" customFormat="1" ht="16.5" customHeight="1">
      <c r="A240" s="1718"/>
      <c r="B240" s="1741" t="s">
        <v>667</v>
      </c>
      <c r="C240" s="1719"/>
      <c r="D240" s="1766"/>
      <c r="E240" s="1719" t="s">
        <v>665</v>
      </c>
      <c r="F240" s="1717"/>
    </row>
    <row r="241" spans="1:6" s="474" customFormat="1" ht="12.75">
      <c r="A241" s="1718"/>
      <c r="B241" s="1665" t="s">
        <v>668</v>
      </c>
      <c r="C241" s="1719" t="s">
        <v>669</v>
      </c>
      <c r="D241" s="1720">
        <v>1</v>
      </c>
      <c r="E241" s="1277"/>
      <c r="F241" s="1717">
        <f>ROUND(D241*E241,2)</f>
        <v>0</v>
      </c>
    </row>
    <row r="242" spans="1:6" s="103" customFormat="1" ht="12.75">
      <c r="A242" s="1718"/>
      <c r="B242" s="1665"/>
      <c r="C242" s="1719"/>
      <c r="D242" s="1720"/>
      <c r="E242" s="1720"/>
      <c r="F242" s="1717"/>
    </row>
    <row r="243" spans="1:6" s="103" customFormat="1" ht="25.5">
      <c r="A243" s="1718">
        <v>9</v>
      </c>
      <c r="B243" s="1665" t="s">
        <v>670</v>
      </c>
      <c r="C243" s="1719" t="s">
        <v>58</v>
      </c>
      <c r="D243" s="1720">
        <v>1</v>
      </c>
      <c r="E243" s="1277"/>
      <c r="F243" s="1717">
        <f>ROUND(D243*E243,2)</f>
        <v>0</v>
      </c>
    </row>
    <row r="244" spans="1:6" s="103" customFormat="1" ht="15.75">
      <c r="A244" s="1713"/>
      <c r="B244" s="1733"/>
      <c r="C244" s="1713"/>
      <c r="D244" s="1756"/>
      <c r="E244" s="1713"/>
      <c r="F244" s="1717"/>
    </row>
    <row r="245" spans="1:6" s="103" customFormat="1" ht="12.75">
      <c r="A245" s="1718">
        <v>10</v>
      </c>
      <c r="B245" s="1665" t="s">
        <v>576</v>
      </c>
      <c r="C245" s="1719" t="s">
        <v>669</v>
      </c>
      <c r="D245" s="1720">
        <v>1</v>
      </c>
      <c r="E245" s="1277"/>
      <c r="F245" s="1717">
        <f>ROUND(D245*E245,2)</f>
        <v>0</v>
      </c>
    </row>
    <row r="246" spans="1:6" s="103" customFormat="1" ht="12.75">
      <c r="A246" s="1734"/>
      <c r="B246" s="1665"/>
      <c r="C246" s="1719"/>
      <c r="D246" s="1720"/>
      <c r="E246" s="1720"/>
      <c r="F246" s="1717"/>
    </row>
    <row r="247" spans="1:6" s="103" customFormat="1" ht="38.25">
      <c r="A247" s="1718">
        <v>11</v>
      </c>
      <c r="B247" s="1665" t="s">
        <v>671</v>
      </c>
      <c r="C247" s="1719" t="s">
        <v>669</v>
      </c>
      <c r="D247" s="1720">
        <v>1</v>
      </c>
      <c r="E247" s="1277"/>
      <c r="F247" s="1717">
        <f>ROUND(D247*E247,2)</f>
        <v>0</v>
      </c>
    </row>
    <row r="248" spans="1:6" s="507" customFormat="1" ht="12.75">
      <c r="A248" s="1664"/>
      <c r="B248" s="1667"/>
      <c r="C248" s="1716"/>
      <c r="D248" s="1720"/>
      <c r="E248" s="1717"/>
      <c r="F248" s="1715"/>
    </row>
    <row r="249" spans="1:6" s="507" customFormat="1" ht="12.75">
      <c r="A249" s="1728"/>
      <c r="B249" s="1729" t="s">
        <v>636</v>
      </c>
      <c r="C249" s="1730"/>
      <c r="D249" s="1763"/>
      <c r="E249" s="1731"/>
      <c r="F249" s="1732">
        <f>SUM(F222:F248)</f>
        <v>0</v>
      </c>
    </row>
    <row r="250" spans="1:6" s="585" customFormat="1" ht="12.75">
      <c r="A250" s="589"/>
      <c r="C250" s="1512"/>
      <c r="D250" s="1767">
        <f>SUM(D24:D248)</f>
        <v>1063.5</v>
      </c>
      <c r="E250" s="1512"/>
      <c r="F250" s="587"/>
    </row>
    <row r="251" spans="1:6" s="527" customFormat="1" ht="12.75">
      <c r="A251" s="519"/>
      <c r="B251" s="520"/>
      <c r="C251" s="1511"/>
      <c r="D251" s="956"/>
      <c r="E251" s="521"/>
      <c r="F251" s="513"/>
    </row>
    <row r="252" spans="1:6" s="527" customFormat="1" ht="12.75">
      <c r="A252" s="528"/>
      <c r="B252" s="520"/>
      <c r="C252" s="468"/>
      <c r="D252" s="941"/>
      <c r="E252" s="513"/>
      <c r="F252" s="513"/>
    </row>
    <row r="253" spans="1:6" s="527" customFormat="1" ht="12.75">
      <c r="A253" s="528"/>
      <c r="B253" s="520"/>
      <c r="C253" s="468"/>
      <c r="D253" s="941"/>
      <c r="E253" s="513"/>
      <c r="F253" s="513"/>
    </row>
    <row r="254" spans="1:6" s="527" customFormat="1" ht="12.75">
      <c r="A254" s="519"/>
      <c r="B254" s="529"/>
      <c r="C254" s="1513"/>
      <c r="D254" s="956"/>
      <c r="E254" s="521"/>
      <c r="F254" s="513"/>
    </row>
    <row r="255" spans="1:6" s="527" customFormat="1" ht="12.75">
      <c r="A255" s="519"/>
      <c r="B255" s="520"/>
      <c r="C255" s="1511"/>
      <c r="D255" s="956"/>
      <c r="E255" s="521"/>
      <c r="F255" s="513"/>
    </row>
    <row r="256" spans="1:6" s="527" customFormat="1" ht="12.75">
      <c r="A256" s="519"/>
      <c r="C256" s="1513"/>
      <c r="D256" s="956"/>
      <c r="E256" s="521"/>
      <c r="F256" s="513"/>
    </row>
  </sheetData>
  <mergeCells count="4">
    <mergeCell ref="A22:B22"/>
    <mergeCell ref="A1:F1"/>
    <mergeCell ref="A4:B4"/>
    <mergeCell ref="A17:E17"/>
  </mergeCells>
  <pageMargins left="0.7" right="0.7" top="0.75" bottom="0.75" header="0.3" footer="0.3"/>
  <pageSetup paperSize="9" scale="68" orientation="portrait" r:id="rId1"/>
  <rowBreaks count="5" manualBreakCount="5">
    <brk id="18" max="5" man="1"/>
    <brk id="57" max="5" man="1"/>
    <brk id="88" max="5" man="1"/>
    <brk id="123" max="5" man="1"/>
    <brk id="155"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heetViews>
  <sheetFormatPr defaultRowHeight="12.75"/>
  <cols>
    <col min="1" max="1" width="6.85546875" style="1146" customWidth="1"/>
    <col min="2" max="2" width="40.85546875" style="1146" customWidth="1"/>
    <col min="3" max="3" width="8.28515625" style="1173" customWidth="1"/>
    <col min="4" max="4" width="4.85546875" style="1173" customWidth="1"/>
    <col min="5" max="5" width="9.140625" style="1173"/>
    <col min="6" max="6" width="11.85546875" style="1173" bestFit="1" customWidth="1"/>
    <col min="7" max="7" width="9.5703125" customWidth="1"/>
  </cols>
  <sheetData>
    <row r="1" spans="1:7" ht="15">
      <c r="A1" s="1518"/>
      <c r="B1" s="1519" t="s">
        <v>1009</v>
      </c>
      <c r="C1" s="1520"/>
      <c r="D1" s="1520"/>
      <c r="E1" s="1521"/>
      <c r="F1" s="1521"/>
    </row>
    <row r="2" spans="1:7" ht="15">
      <c r="A2" s="1518"/>
      <c r="B2" s="1519" t="s">
        <v>994</v>
      </c>
      <c r="C2" s="1520"/>
      <c r="D2" s="1520"/>
      <c r="E2" s="1521"/>
      <c r="F2" s="1521"/>
    </row>
    <row r="3" spans="1:7">
      <c r="A3" s="1523"/>
      <c r="B3" s="1523"/>
      <c r="C3" s="1524"/>
      <c r="D3" s="1522"/>
      <c r="E3" s="1522"/>
      <c r="F3" s="1522"/>
    </row>
    <row r="4" spans="1:7">
      <c r="A4" s="1525"/>
      <c r="B4" s="1534" t="s">
        <v>849</v>
      </c>
      <c r="C4" s="1524"/>
      <c r="D4" s="1524"/>
      <c r="E4" s="1522"/>
      <c r="F4" s="1522">
        <f>'3.10-TK vodi'!F19</f>
        <v>0</v>
      </c>
    </row>
    <row r="5" spans="1:7">
      <c r="A5" s="1525"/>
      <c r="B5" s="1534" t="s">
        <v>825</v>
      </c>
      <c r="C5" s="1769"/>
      <c r="D5" s="1770"/>
      <c r="E5" s="1770"/>
      <c r="F5" s="1522">
        <f>'3.10-TK vodi'!F49</f>
        <v>0</v>
      </c>
    </row>
    <row r="6" spans="1:7">
      <c r="A6" s="1553"/>
      <c r="B6" s="1771" t="s">
        <v>826</v>
      </c>
      <c r="C6" s="1529"/>
      <c r="D6" s="1529"/>
      <c r="E6" s="1530"/>
      <c r="F6" s="1530">
        <f>'3.10-TK vodi'!F65</f>
        <v>0</v>
      </c>
    </row>
    <row r="7" spans="1:7">
      <c r="A7" s="1531"/>
      <c r="B7" s="1526" t="s">
        <v>719</v>
      </c>
      <c r="C7" s="1532"/>
      <c r="D7" s="1533"/>
      <c r="E7" s="1533"/>
      <c r="F7" s="1554">
        <f>SUM(F4:F6)</f>
        <v>0</v>
      </c>
    </row>
    <row r="10" spans="1:7">
      <c r="A10" s="1553"/>
      <c r="B10" s="1526" t="s">
        <v>827</v>
      </c>
      <c r="C10" s="1555"/>
      <c r="D10" s="1555"/>
      <c r="E10" s="1555"/>
      <c r="F10" s="1555"/>
      <c r="G10" s="635"/>
    </row>
    <row r="11" spans="1:7" ht="25.5">
      <c r="A11" s="1553"/>
      <c r="B11" s="1534" t="s">
        <v>828</v>
      </c>
      <c r="C11" s="1555"/>
      <c r="D11" s="1555"/>
      <c r="E11" s="1555"/>
      <c r="F11" s="1555"/>
      <c r="G11" s="635"/>
    </row>
    <row r="12" spans="1:7">
      <c r="A12" s="1553"/>
      <c r="B12" s="1534"/>
      <c r="C12" s="1555"/>
      <c r="D12" s="1555"/>
      <c r="E12" s="1555"/>
      <c r="F12" s="1555"/>
      <c r="G12" s="635"/>
    </row>
    <row r="13" spans="1:7">
      <c r="A13" s="1525" t="s">
        <v>790</v>
      </c>
      <c r="B13" s="1535" t="s">
        <v>829</v>
      </c>
      <c r="C13" s="1555"/>
      <c r="D13" s="1555"/>
      <c r="E13" s="1555"/>
      <c r="F13" s="1555"/>
      <c r="G13" s="635"/>
    </row>
    <row r="14" spans="1:7" ht="6" customHeight="1">
      <c r="A14" s="1553"/>
      <c r="B14" s="1526"/>
      <c r="C14" s="1555"/>
      <c r="D14" s="1555"/>
      <c r="E14" s="1555"/>
      <c r="F14" s="1555"/>
      <c r="G14" s="635"/>
    </row>
    <row r="15" spans="1:7">
      <c r="A15" s="1536" t="s">
        <v>792</v>
      </c>
      <c r="B15" s="1537" t="s">
        <v>793</v>
      </c>
      <c r="C15" s="1538" t="s">
        <v>794</v>
      </c>
      <c r="D15" s="1538" t="s">
        <v>795</v>
      </c>
      <c r="E15" s="1538" t="s">
        <v>796</v>
      </c>
      <c r="F15" s="1538" t="s">
        <v>797</v>
      </c>
      <c r="G15" s="636"/>
    </row>
    <row r="16" spans="1:7">
      <c r="A16" s="1539">
        <v>1</v>
      </c>
      <c r="B16" s="1541" t="s">
        <v>830</v>
      </c>
      <c r="C16" s="1540">
        <v>875</v>
      </c>
      <c r="D16" s="1540" t="s">
        <v>799</v>
      </c>
      <c r="E16" s="1277"/>
      <c r="F16" s="1190">
        <f>ROUND(C16*E16,2)</f>
        <v>0</v>
      </c>
      <c r="G16" s="636"/>
    </row>
    <row r="17" spans="1:7">
      <c r="A17" s="1539">
        <v>2</v>
      </c>
      <c r="B17" s="1541" t="s">
        <v>798</v>
      </c>
      <c r="C17" s="1540">
        <v>72</v>
      </c>
      <c r="D17" s="1540" t="s">
        <v>799</v>
      </c>
      <c r="E17" s="1277"/>
      <c r="F17" s="1190">
        <f>ROUND(C17*E17,2)</f>
        <v>0</v>
      </c>
      <c r="G17" s="636"/>
    </row>
    <row r="18" spans="1:7">
      <c r="A18" s="1539">
        <v>3</v>
      </c>
      <c r="B18" s="1541" t="s">
        <v>831</v>
      </c>
      <c r="C18" s="1540">
        <v>80</v>
      </c>
      <c r="D18" s="1540" t="s">
        <v>799</v>
      </c>
      <c r="E18" s="1277"/>
      <c r="F18" s="1190">
        <f>ROUND(C18*E18,2)</f>
        <v>0</v>
      </c>
      <c r="G18" s="636"/>
    </row>
    <row r="19" spans="1:7">
      <c r="A19" s="1525"/>
      <c r="B19" s="1526" t="s">
        <v>497</v>
      </c>
      <c r="C19" s="1527"/>
      <c r="D19" s="1527"/>
      <c r="E19" s="1528"/>
      <c r="F19" s="1554">
        <f>SUM(F16:F18)</f>
        <v>0</v>
      </c>
      <c r="G19" s="635"/>
    </row>
    <row r="20" spans="1:7">
      <c r="A20" s="1525"/>
      <c r="B20" s="1526"/>
      <c r="C20" s="1527"/>
      <c r="D20" s="1527"/>
      <c r="E20" s="1528"/>
      <c r="F20" s="1528"/>
      <c r="G20" s="635"/>
    </row>
    <row r="21" spans="1:7">
      <c r="A21" s="1525" t="s">
        <v>556</v>
      </c>
      <c r="B21" s="1526" t="s">
        <v>800</v>
      </c>
      <c r="C21" s="1555"/>
      <c r="D21" s="1542"/>
      <c r="E21" s="1542"/>
      <c r="F21" s="1542"/>
      <c r="G21" s="635"/>
    </row>
    <row r="22" spans="1:7" ht="6.75" customHeight="1">
      <c r="A22" s="1553"/>
      <c r="B22" s="1523"/>
      <c r="C22" s="1555"/>
      <c r="D22" s="1555"/>
      <c r="E22" s="1555"/>
      <c r="F22" s="1555"/>
      <c r="G22" s="635"/>
    </row>
    <row r="23" spans="1:7">
      <c r="A23" s="1536" t="s">
        <v>792</v>
      </c>
      <c r="B23" s="1537" t="s">
        <v>793</v>
      </c>
      <c r="C23" s="1538" t="s">
        <v>794</v>
      </c>
      <c r="D23" s="1538" t="s">
        <v>795</v>
      </c>
      <c r="E23" s="1538" t="s">
        <v>796</v>
      </c>
      <c r="F23" s="1538" t="s">
        <v>797</v>
      </c>
      <c r="G23" s="638"/>
    </row>
    <row r="24" spans="1:7" ht="24">
      <c r="A24" s="1539">
        <v>1</v>
      </c>
      <c r="B24" s="1543" t="s">
        <v>801</v>
      </c>
      <c r="C24" s="1540">
        <v>0.65</v>
      </c>
      <c r="D24" s="1540" t="s">
        <v>802</v>
      </c>
      <c r="E24" s="1277"/>
      <c r="F24" s="1190">
        <f t="shared" ref="F24:F48" si="0">ROUND(C24*E24,2)</f>
        <v>0</v>
      </c>
      <c r="G24" s="636"/>
    </row>
    <row r="25" spans="1:7" ht="24">
      <c r="A25" s="1539">
        <v>2</v>
      </c>
      <c r="B25" s="1543" t="s">
        <v>803</v>
      </c>
      <c r="C25" s="1540">
        <v>0.65</v>
      </c>
      <c r="D25" s="1540" t="s">
        <v>802</v>
      </c>
      <c r="E25" s="1277"/>
      <c r="F25" s="1190">
        <f t="shared" si="0"/>
        <v>0</v>
      </c>
      <c r="G25" s="636"/>
    </row>
    <row r="26" spans="1:7" ht="76.5">
      <c r="A26" s="1539">
        <v>3</v>
      </c>
      <c r="B26" s="1544" t="s">
        <v>832</v>
      </c>
      <c r="C26" s="1540">
        <v>34</v>
      </c>
      <c r="D26" s="1540" t="s">
        <v>799</v>
      </c>
      <c r="E26" s="1277"/>
      <c r="F26" s="1190">
        <f t="shared" si="0"/>
        <v>0</v>
      </c>
      <c r="G26" s="636"/>
    </row>
    <row r="27" spans="1:7" ht="76.5">
      <c r="A27" s="1539">
        <v>4</v>
      </c>
      <c r="B27" s="1544" t="s">
        <v>833</v>
      </c>
      <c r="C27" s="1540">
        <v>35</v>
      </c>
      <c r="D27" s="1540" t="s">
        <v>799</v>
      </c>
      <c r="E27" s="1277"/>
      <c r="F27" s="1190">
        <f t="shared" si="0"/>
        <v>0</v>
      </c>
      <c r="G27" s="636"/>
    </row>
    <row r="28" spans="1:7" ht="76.5">
      <c r="A28" s="1539">
        <v>5</v>
      </c>
      <c r="B28" s="1544" t="s">
        <v>834</v>
      </c>
      <c r="C28" s="1540">
        <v>22</v>
      </c>
      <c r="D28" s="1540" t="s">
        <v>799</v>
      </c>
      <c r="E28" s="1277"/>
      <c r="F28" s="1190">
        <f t="shared" si="0"/>
        <v>0</v>
      </c>
      <c r="G28" s="636"/>
    </row>
    <row r="29" spans="1:7" ht="76.5">
      <c r="A29" s="1539">
        <v>6</v>
      </c>
      <c r="B29" s="1544" t="s">
        <v>835</v>
      </c>
      <c r="C29" s="1540">
        <v>2</v>
      </c>
      <c r="D29" s="1540" t="s">
        <v>799</v>
      </c>
      <c r="E29" s="1277"/>
      <c r="F29" s="1190">
        <f t="shared" si="0"/>
        <v>0</v>
      </c>
      <c r="G29" s="636"/>
    </row>
    <row r="30" spans="1:7" ht="63.75">
      <c r="A30" s="1539">
        <v>7</v>
      </c>
      <c r="B30" s="1545" t="s">
        <v>805</v>
      </c>
      <c r="C30" s="1540">
        <v>16</v>
      </c>
      <c r="D30" s="1540" t="s">
        <v>392</v>
      </c>
      <c r="E30" s="1277"/>
      <c r="F30" s="1190">
        <f t="shared" si="0"/>
        <v>0</v>
      </c>
      <c r="G30" s="636"/>
    </row>
    <row r="31" spans="1:7" ht="25.5">
      <c r="A31" s="1539">
        <v>8</v>
      </c>
      <c r="B31" s="1544" t="s">
        <v>806</v>
      </c>
      <c r="C31" s="1540">
        <v>57</v>
      </c>
      <c r="D31" s="1540" t="s">
        <v>799</v>
      </c>
      <c r="E31" s="1277"/>
      <c r="F31" s="1190">
        <f t="shared" si="0"/>
        <v>0</v>
      </c>
      <c r="G31" s="636"/>
    </row>
    <row r="32" spans="1:7" ht="25.5">
      <c r="A32" s="1539">
        <v>9</v>
      </c>
      <c r="B32" s="1544" t="s">
        <v>807</v>
      </c>
      <c r="C32" s="1540">
        <v>18</v>
      </c>
      <c r="D32" s="1540" t="s">
        <v>799</v>
      </c>
      <c r="E32" s="1277"/>
      <c r="F32" s="1190">
        <f t="shared" si="0"/>
        <v>0</v>
      </c>
      <c r="G32" s="636"/>
    </row>
    <row r="33" spans="1:7" ht="38.25">
      <c r="A33" s="1539">
        <v>10</v>
      </c>
      <c r="B33" s="1544" t="s">
        <v>836</v>
      </c>
      <c r="C33" s="1540">
        <v>21</v>
      </c>
      <c r="D33" s="1540" t="s">
        <v>799</v>
      </c>
      <c r="E33" s="1277"/>
      <c r="F33" s="1190">
        <f t="shared" si="0"/>
        <v>0</v>
      </c>
      <c r="G33" s="636"/>
    </row>
    <row r="34" spans="1:7" ht="38.25">
      <c r="A34" s="1539">
        <v>11</v>
      </c>
      <c r="B34" s="1544" t="s">
        <v>837</v>
      </c>
      <c r="C34" s="1540">
        <v>5</v>
      </c>
      <c r="D34" s="1540" t="s">
        <v>799</v>
      </c>
      <c r="E34" s="1277"/>
      <c r="F34" s="1190">
        <f t="shared" si="0"/>
        <v>0</v>
      </c>
      <c r="G34" s="636"/>
    </row>
    <row r="35" spans="1:7" ht="51">
      <c r="A35" s="1539">
        <v>12</v>
      </c>
      <c r="B35" s="1544" t="s">
        <v>838</v>
      </c>
      <c r="C35" s="1540">
        <v>2</v>
      </c>
      <c r="D35" s="1540" t="s">
        <v>404</v>
      </c>
      <c r="E35" s="1277"/>
      <c r="F35" s="1190">
        <f t="shared" si="0"/>
        <v>0</v>
      </c>
      <c r="G35" s="636"/>
    </row>
    <row r="36" spans="1:7" ht="51">
      <c r="A36" s="1539">
        <v>13</v>
      </c>
      <c r="B36" s="1544" t="s">
        <v>808</v>
      </c>
      <c r="C36" s="1540">
        <v>6</v>
      </c>
      <c r="D36" s="1540" t="s">
        <v>404</v>
      </c>
      <c r="E36" s="1277"/>
      <c r="F36" s="1190">
        <f t="shared" si="0"/>
        <v>0</v>
      </c>
      <c r="G36" s="636"/>
    </row>
    <row r="37" spans="1:7" ht="51">
      <c r="A37" s="1539">
        <v>14</v>
      </c>
      <c r="B37" s="1544" t="s">
        <v>839</v>
      </c>
      <c r="C37" s="1540">
        <v>2</v>
      </c>
      <c r="D37" s="1540" t="s">
        <v>404</v>
      </c>
      <c r="E37" s="1277"/>
      <c r="F37" s="1190">
        <f t="shared" si="0"/>
        <v>0</v>
      </c>
      <c r="G37" s="636"/>
    </row>
    <row r="38" spans="1:7" ht="63.75">
      <c r="A38" s="1539">
        <v>15</v>
      </c>
      <c r="B38" s="1544" t="s">
        <v>840</v>
      </c>
      <c r="C38" s="1540">
        <v>2</v>
      </c>
      <c r="D38" s="1540" t="s">
        <v>404</v>
      </c>
      <c r="E38" s="1277"/>
      <c r="F38" s="1190">
        <f t="shared" si="0"/>
        <v>0</v>
      </c>
      <c r="G38" s="636"/>
    </row>
    <row r="39" spans="1:7" ht="63.75">
      <c r="A39" s="1539">
        <v>16</v>
      </c>
      <c r="B39" s="1546" t="s">
        <v>841</v>
      </c>
      <c r="C39" s="1540">
        <v>2</v>
      </c>
      <c r="D39" s="1540" t="s">
        <v>404</v>
      </c>
      <c r="E39" s="1277"/>
      <c r="F39" s="1190">
        <f t="shared" si="0"/>
        <v>0</v>
      </c>
      <c r="G39" s="637"/>
    </row>
    <row r="40" spans="1:7" ht="38.25">
      <c r="A40" s="1539">
        <v>17</v>
      </c>
      <c r="B40" s="1547" t="s">
        <v>842</v>
      </c>
      <c r="C40" s="1540">
        <v>2</v>
      </c>
      <c r="D40" s="1540" t="s">
        <v>404</v>
      </c>
      <c r="E40" s="1277"/>
      <c r="F40" s="1190">
        <f t="shared" si="0"/>
        <v>0</v>
      </c>
      <c r="G40" s="640"/>
    </row>
    <row r="41" spans="1:7" ht="38.25">
      <c r="A41" s="1539">
        <v>18</v>
      </c>
      <c r="B41" s="1545" t="s">
        <v>843</v>
      </c>
      <c r="C41" s="1540">
        <v>50</v>
      </c>
      <c r="D41" s="1540" t="s">
        <v>799</v>
      </c>
      <c r="E41" s="1277"/>
      <c r="F41" s="1190">
        <f t="shared" si="0"/>
        <v>0</v>
      </c>
      <c r="G41" s="637"/>
    </row>
    <row r="42" spans="1:7" ht="25.5">
      <c r="A42" s="1539">
        <v>19</v>
      </c>
      <c r="B42" s="1545" t="s">
        <v>844</v>
      </c>
      <c r="C42" s="1540">
        <v>10</v>
      </c>
      <c r="D42" s="1540" t="s">
        <v>404</v>
      </c>
      <c r="E42" s="1277"/>
      <c r="F42" s="1190">
        <f t="shared" si="0"/>
        <v>0</v>
      </c>
      <c r="G42" s="637"/>
    </row>
    <row r="43" spans="1:7" ht="38.25">
      <c r="A43" s="1539">
        <v>20</v>
      </c>
      <c r="B43" s="1544" t="s">
        <v>809</v>
      </c>
      <c r="C43" s="1540">
        <v>1</v>
      </c>
      <c r="D43" s="1540" t="s">
        <v>404</v>
      </c>
      <c r="E43" s="1277"/>
      <c r="F43" s="1190">
        <f t="shared" si="0"/>
        <v>0</v>
      </c>
      <c r="G43" s="635"/>
    </row>
    <row r="44" spans="1:7">
      <c r="A44" s="1539">
        <v>21</v>
      </c>
      <c r="B44" s="1544" t="s">
        <v>810</v>
      </c>
      <c r="C44" s="1540">
        <v>31</v>
      </c>
      <c r="D44" s="1540" t="s">
        <v>404</v>
      </c>
      <c r="E44" s="1277"/>
      <c r="F44" s="1190">
        <f t="shared" si="0"/>
        <v>0</v>
      </c>
      <c r="G44" s="635"/>
    </row>
    <row r="45" spans="1:7" ht="25.5">
      <c r="A45" s="1539">
        <v>22</v>
      </c>
      <c r="B45" s="1544" t="s">
        <v>811</v>
      </c>
      <c r="C45" s="1540">
        <v>650</v>
      </c>
      <c r="D45" s="1540" t="s">
        <v>799</v>
      </c>
      <c r="E45" s="1277"/>
      <c r="F45" s="1190">
        <f t="shared" si="0"/>
        <v>0</v>
      </c>
      <c r="G45" s="635"/>
    </row>
    <row r="46" spans="1:7" ht="51">
      <c r="A46" s="1539">
        <v>23</v>
      </c>
      <c r="B46" s="1544" t="s">
        <v>812</v>
      </c>
      <c r="C46" s="1540">
        <v>1</v>
      </c>
      <c r="D46" s="1540" t="s">
        <v>404</v>
      </c>
      <c r="E46" s="1277"/>
      <c r="F46" s="1190">
        <f t="shared" si="0"/>
        <v>0</v>
      </c>
      <c r="G46" s="641"/>
    </row>
    <row r="47" spans="1:7" ht="38.25">
      <c r="A47" s="1539">
        <v>24</v>
      </c>
      <c r="B47" s="1545" t="s">
        <v>813</v>
      </c>
      <c r="C47" s="1540">
        <v>0.65</v>
      </c>
      <c r="D47" s="1540" t="s">
        <v>802</v>
      </c>
      <c r="E47" s="1277"/>
      <c r="F47" s="1190">
        <f t="shared" si="0"/>
        <v>0</v>
      </c>
      <c r="G47" s="641"/>
    </row>
    <row r="48" spans="1:7">
      <c r="A48" s="1539">
        <v>25</v>
      </c>
      <c r="B48" s="1545" t="s">
        <v>814</v>
      </c>
      <c r="C48" s="1540">
        <v>1</v>
      </c>
      <c r="D48" s="1540" t="s">
        <v>404</v>
      </c>
      <c r="E48" s="1277"/>
      <c r="F48" s="1190">
        <f t="shared" si="0"/>
        <v>0</v>
      </c>
      <c r="G48" s="641"/>
    </row>
    <row r="49" spans="1:7">
      <c r="A49" s="1548"/>
      <c r="B49" s="1549" t="s">
        <v>497</v>
      </c>
      <c r="C49" s="1527"/>
      <c r="D49" s="1527"/>
      <c r="E49" s="1528"/>
      <c r="F49" s="1554">
        <f>SUM(F24:F48)</f>
        <v>0</v>
      </c>
      <c r="G49" s="639"/>
    </row>
    <row r="50" spans="1:7">
      <c r="A50" s="1548"/>
      <c r="B50" s="1549"/>
      <c r="C50" s="1527"/>
      <c r="D50" s="1527"/>
      <c r="E50" s="1528"/>
      <c r="F50" s="1528"/>
      <c r="G50" s="639"/>
    </row>
    <row r="51" spans="1:7">
      <c r="A51" s="1525" t="s">
        <v>572</v>
      </c>
      <c r="B51" s="1526" t="s">
        <v>815</v>
      </c>
      <c r="C51" s="1527"/>
      <c r="D51" s="1527"/>
      <c r="E51" s="1528"/>
      <c r="F51" s="1528"/>
      <c r="G51" s="635"/>
    </row>
    <row r="52" spans="1:7" ht="6.75" customHeight="1">
      <c r="A52" s="1525"/>
      <c r="B52" s="1526"/>
      <c r="C52" s="1527"/>
      <c r="D52" s="1527"/>
      <c r="E52" s="1528"/>
      <c r="F52" s="1528"/>
      <c r="G52" s="635"/>
    </row>
    <row r="53" spans="1:7">
      <c r="A53" s="1536" t="s">
        <v>792</v>
      </c>
      <c r="B53" s="1537" t="s">
        <v>793</v>
      </c>
      <c r="C53" s="1538" t="s">
        <v>794</v>
      </c>
      <c r="D53" s="1538" t="s">
        <v>795</v>
      </c>
      <c r="E53" s="1538" t="s">
        <v>816</v>
      </c>
      <c r="F53" s="1538" t="s">
        <v>797</v>
      </c>
      <c r="G53" s="636"/>
    </row>
    <row r="54" spans="1:7" ht="25.5">
      <c r="A54" s="1539">
        <v>1</v>
      </c>
      <c r="B54" s="1541" t="s">
        <v>817</v>
      </c>
      <c r="C54" s="1540">
        <v>875</v>
      </c>
      <c r="D54" s="1540" t="s">
        <v>799</v>
      </c>
      <c r="E54" s="1277"/>
      <c r="F54" s="1190">
        <f t="shared" ref="F54:F64" si="1">ROUND(C54*E54,2)</f>
        <v>0</v>
      </c>
      <c r="G54" s="636"/>
    </row>
    <row r="55" spans="1:7" ht="38.25">
      <c r="A55" s="1539">
        <v>2</v>
      </c>
      <c r="B55" s="1541" t="s">
        <v>845</v>
      </c>
      <c r="C55" s="1540">
        <v>80</v>
      </c>
      <c r="D55" s="1540" t="s">
        <v>799</v>
      </c>
      <c r="E55" s="1277"/>
      <c r="F55" s="1190">
        <f t="shared" si="1"/>
        <v>0</v>
      </c>
      <c r="G55" s="636"/>
    </row>
    <row r="56" spans="1:7" ht="25.5">
      <c r="A56" s="1539">
        <v>3</v>
      </c>
      <c r="B56" s="1547" t="s">
        <v>818</v>
      </c>
      <c r="C56" s="1540">
        <v>12</v>
      </c>
      <c r="D56" s="1540" t="s">
        <v>404</v>
      </c>
      <c r="E56" s="1277"/>
      <c r="F56" s="1190">
        <f t="shared" si="1"/>
        <v>0</v>
      </c>
      <c r="G56" s="639"/>
    </row>
    <row r="57" spans="1:7" ht="25.5">
      <c r="A57" s="1539">
        <v>4</v>
      </c>
      <c r="B57" s="1547" t="s">
        <v>846</v>
      </c>
      <c r="C57" s="1540">
        <v>4</v>
      </c>
      <c r="D57" s="1540" t="s">
        <v>404</v>
      </c>
      <c r="E57" s="1277"/>
      <c r="F57" s="1190">
        <f t="shared" si="1"/>
        <v>0</v>
      </c>
      <c r="G57" s="639"/>
    </row>
    <row r="58" spans="1:7" ht="25.5">
      <c r="A58" s="1539">
        <v>5</v>
      </c>
      <c r="B58" s="1550" t="s">
        <v>819</v>
      </c>
      <c r="C58" s="1540">
        <v>70</v>
      </c>
      <c r="D58" s="1540" t="s">
        <v>820</v>
      </c>
      <c r="E58" s="1277"/>
      <c r="F58" s="1190">
        <f t="shared" si="1"/>
        <v>0</v>
      </c>
      <c r="G58" s="638"/>
    </row>
    <row r="59" spans="1:7" ht="25.5">
      <c r="A59" s="1539">
        <v>6</v>
      </c>
      <c r="B59" s="1551" t="s">
        <v>821</v>
      </c>
      <c r="C59" s="1540">
        <v>100</v>
      </c>
      <c r="D59" s="1540" t="s">
        <v>820</v>
      </c>
      <c r="E59" s="1277"/>
      <c r="F59" s="1190">
        <f t="shared" si="1"/>
        <v>0</v>
      </c>
      <c r="G59" s="638"/>
    </row>
    <row r="60" spans="1:7" ht="25.5">
      <c r="A60" s="1539">
        <v>7</v>
      </c>
      <c r="B60" s="1550" t="s">
        <v>822</v>
      </c>
      <c r="C60" s="1540">
        <v>78</v>
      </c>
      <c r="D60" s="1540" t="s">
        <v>820</v>
      </c>
      <c r="E60" s="1277"/>
      <c r="F60" s="1190">
        <f t="shared" si="1"/>
        <v>0</v>
      </c>
      <c r="G60" s="636"/>
    </row>
    <row r="61" spans="1:7">
      <c r="A61" s="1539">
        <v>8</v>
      </c>
      <c r="B61" s="1547" t="s">
        <v>847</v>
      </c>
      <c r="C61" s="1540">
        <v>2</v>
      </c>
      <c r="D61" s="1540" t="s">
        <v>404</v>
      </c>
      <c r="E61" s="1277"/>
      <c r="F61" s="1190">
        <f t="shared" si="1"/>
        <v>0</v>
      </c>
      <c r="G61" s="642"/>
    </row>
    <row r="62" spans="1:7" ht="38.25">
      <c r="A62" s="1539">
        <v>9</v>
      </c>
      <c r="B62" s="1552" t="s">
        <v>848</v>
      </c>
      <c r="C62" s="1540">
        <v>2</v>
      </c>
      <c r="D62" s="1540" t="s">
        <v>404</v>
      </c>
      <c r="E62" s="1277"/>
      <c r="F62" s="1190">
        <f t="shared" si="1"/>
        <v>0</v>
      </c>
      <c r="G62" s="637"/>
    </row>
    <row r="63" spans="1:7">
      <c r="A63" s="1539">
        <v>10</v>
      </c>
      <c r="B63" s="1547" t="s">
        <v>847</v>
      </c>
      <c r="C63" s="1540">
        <v>2</v>
      </c>
      <c r="D63" s="1540" t="s">
        <v>404</v>
      </c>
      <c r="E63" s="1277"/>
      <c r="F63" s="1190">
        <f t="shared" si="1"/>
        <v>0</v>
      </c>
      <c r="G63" s="642"/>
    </row>
    <row r="64" spans="1:7">
      <c r="A64" s="1539">
        <v>11</v>
      </c>
      <c r="B64" s="1545" t="s">
        <v>814</v>
      </c>
      <c r="C64" s="1540">
        <v>1</v>
      </c>
      <c r="D64" s="1540" t="s">
        <v>404</v>
      </c>
      <c r="E64" s="1277"/>
      <c r="F64" s="1190">
        <f t="shared" si="1"/>
        <v>0</v>
      </c>
      <c r="G64" s="636"/>
    </row>
    <row r="65" spans="1:7">
      <c r="A65" s="1548"/>
      <c r="B65" s="1549" t="s">
        <v>497</v>
      </c>
      <c r="C65" s="1527"/>
      <c r="D65" s="1527"/>
      <c r="E65" s="1528"/>
      <c r="F65" s="1554">
        <f>SUM(F54:F64)</f>
        <v>0</v>
      </c>
      <c r="G65" s="639"/>
    </row>
    <row r="66" spans="1:7">
      <c r="A66" s="1525"/>
      <c r="B66" s="1526"/>
      <c r="C66" s="1772">
        <f>SUM(C16:C64)</f>
        <v>3224.9500000000003</v>
      </c>
      <c r="D66" s="1527"/>
      <c r="E66" s="1528"/>
      <c r="F66" s="1528"/>
      <c r="G66" s="635"/>
    </row>
  </sheetData>
  <pageMargins left="0.7" right="0.7" top="0.75" bottom="0.75" header="0.3" footer="0.3"/>
  <pageSetup paperSize="9" scale="89" orientation="portrait" r:id="rId1"/>
  <rowBreaks count="1" manualBreakCount="1">
    <brk id="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zoomScaleNormal="100" zoomScaleSheetLayoutView="100" workbookViewId="0"/>
  </sheetViews>
  <sheetFormatPr defaultRowHeight="12.75"/>
  <cols>
    <col min="1" max="1" width="6.7109375" style="1146" customWidth="1"/>
    <col min="2" max="2" width="41.7109375" style="1146" customWidth="1"/>
    <col min="3" max="3" width="8.42578125" style="1173" customWidth="1"/>
    <col min="4" max="4" width="5.7109375" style="1173" customWidth="1"/>
    <col min="5" max="5" width="11.7109375" style="1173" customWidth="1"/>
    <col min="6" max="6" width="16" style="1173" customWidth="1"/>
  </cols>
  <sheetData>
    <row r="1" spans="1:7" ht="15">
      <c r="A1" s="1556"/>
      <c r="B1" s="1557" t="s">
        <v>260</v>
      </c>
      <c r="C1" s="1558"/>
      <c r="D1" s="1558"/>
      <c r="E1" s="1559"/>
      <c r="F1" s="1559"/>
      <c r="G1" s="308"/>
    </row>
    <row r="2" spans="1:7" ht="15">
      <c r="A2" s="1556"/>
      <c r="B2" s="1557" t="s">
        <v>994</v>
      </c>
      <c r="C2" s="1558"/>
      <c r="D2" s="1558"/>
      <c r="E2" s="1559"/>
      <c r="F2" s="1559"/>
      <c r="G2" s="308"/>
    </row>
    <row r="3" spans="1:7">
      <c r="A3" s="1560"/>
      <c r="B3" s="1560"/>
      <c r="C3" s="1561"/>
      <c r="D3" s="1562"/>
      <c r="E3" s="1562"/>
      <c r="F3" s="1562"/>
      <c r="G3" s="308"/>
    </row>
    <row r="4" spans="1:7">
      <c r="A4" s="1563"/>
      <c r="B4" s="1572" t="s">
        <v>849</v>
      </c>
      <c r="C4" s="1561"/>
      <c r="D4" s="1561"/>
      <c r="E4" s="1562"/>
      <c r="F4" s="1522">
        <f>'3.11-CATV'!F16</f>
        <v>0</v>
      </c>
      <c r="G4" s="308"/>
    </row>
    <row r="5" spans="1:7">
      <c r="A5" s="1563"/>
      <c r="B5" s="1572" t="s">
        <v>825</v>
      </c>
      <c r="C5" s="1773"/>
      <c r="D5" s="1774"/>
      <c r="E5" s="1774"/>
      <c r="F5" s="1522">
        <f>'3.11-CATV'!F43</f>
        <v>0</v>
      </c>
      <c r="G5" s="308"/>
    </row>
    <row r="6" spans="1:7" ht="13.5" thickBot="1">
      <c r="A6" s="1566"/>
      <c r="B6" s="1775" t="s">
        <v>826</v>
      </c>
      <c r="C6" s="1567"/>
      <c r="D6" s="1567"/>
      <c r="E6" s="1568"/>
      <c r="F6" s="1776">
        <f>'3.11-CATV'!F59</f>
        <v>0</v>
      </c>
      <c r="G6" s="308"/>
    </row>
    <row r="7" spans="1:7" ht="13.5" thickTop="1">
      <c r="A7" s="1569"/>
      <c r="B7" s="1564" t="s">
        <v>719</v>
      </c>
      <c r="C7" s="1570"/>
      <c r="D7" s="1571"/>
      <c r="E7" s="1571"/>
      <c r="F7" s="1406">
        <f>SUM(F4:F6)</f>
        <v>0</v>
      </c>
      <c r="G7" s="308"/>
    </row>
    <row r="8" spans="1:7">
      <c r="A8" s="1566"/>
      <c r="B8" s="1572"/>
      <c r="C8" s="1561"/>
      <c r="D8" s="1561"/>
      <c r="E8" s="1562"/>
      <c r="F8" s="1562"/>
      <c r="G8" s="308"/>
    </row>
    <row r="9" spans="1:7" ht="25.5">
      <c r="A9" s="1566"/>
      <c r="B9" s="1564" t="s">
        <v>1062</v>
      </c>
      <c r="C9" s="1561"/>
      <c r="D9" s="1561"/>
      <c r="E9" s="1562"/>
      <c r="F9" s="1562"/>
      <c r="G9" s="308"/>
    </row>
    <row r="10" spans="1:7">
      <c r="A10" s="1566"/>
      <c r="B10" s="1572"/>
      <c r="C10" s="1561"/>
      <c r="D10" s="1561"/>
      <c r="E10" s="1562"/>
      <c r="F10" s="1562"/>
      <c r="G10" s="308"/>
    </row>
    <row r="11" spans="1:7">
      <c r="A11" s="1563" t="s">
        <v>790</v>
      </c>
      <c r="B11" s="1573" t="s">
        <v>829</v>
      </c>
      <c r="C11" s="1561"/>
      <c r="D11" s="1561"/>
      <c r="E11" s="1562"/>
      <c r="F11" s="1562"/>
      <c r="G11" s="308"/>
    </row>
    <row r="12" spans="1:7" ht="6.75" customHeight="1">
      <c r="A12" s="1566"/>
      <c r="B12" s="1564"/>
      <c r="C12" s="1561"/>
      <c r="D12" s="1561"/>
      <c r="E12" s="1562"/>
      <c r="F12" s="1562"/>
      <c r="G12" s="308"/>
    </row>
    <row r="13" spans="1:7">
      <c r="A13" s="1574" t="s">
        <v>792</v>
      </c>
      <c r="B13" s="1575" t="s">
        <v>793</v>
      </c>
      <c r="C13" s="1576" t="s">
        <v>794</v>
      </c>
      <c r="D13" s="1576" t="s">
        <v>795</v>
      </c>
      <c r="E13" s="1576" t="s">
        <v>796</v>
      </c>
      <c r="F13" s="1576" t="s">
        <v>797</v>
      </c>
      <c r="G13" s="308"/>
    </row>
    <row r="14" spans="1:7">
      <c r="A14" s="1577">
        <v>1</v>
      </c>
      <c r="B14" s="1578" t="s">
        <v>965</v>
      </c>
      <c r="C14" s="1579">
        <v>23.1</v>
      </c>
      <c r="D14" s="1579" t="s">
        <v>799</v>
      </c>
      <c r="E14" s="1277"/>
      <c r="F14" s="1190">
        <f>ROUND(C14*E14,2)</f>
        <v>0</v>
      </c>
      <c r="G14" s="308"/>
    </row>
    <row r="15" spans="1:7">
      <c r="A15" s="1577">
        <v>2</v>
      </c>
      <c r="B15" s="1578" t="s">
        <v>966</v>
      </c>
      <c r="C15" s="1579">
        <v>283</v>
      </c>
      <c r="D15" s="1579" t="s">
        <v>799</v>
      </c>
      <c r="E15" s="1277"/>
      <c r="F15" s="1190">
        <f>ROUND(C15*E15,2)</f>
        <v>0</v>
      </c>
      <c r="G15" s="308"/>
    </row>
    <row r="16" spans="1:7">
      <c r="A16" s="1563"/>
      <c r="B16" s="1564" t="s">
        <v>497</v>
      </c>
      <c r="C16" s="1565"/>
      <c r="D16" s="1565"/>
      <c r="E16" s="1406"/>
      <c r="F16" s="1406">
        <f>SUM(F14:F15)</f>
        <v>0</v>
      </c>
      <c r="G16" s="308"/>
    </row>
    <row r="17" spans="1:7">
      <c r="A17" s="1563"/>
      <c r="B17" s="1564"/>
      <c r="C17" s="1565"/>
      <c r="D17" s="1565"/>
      <c r="E17" s="1406"/>
      <c r="F17" s="1406"/>
      <c r="G17" s="308"/>
    </row>
    <row r="18" spans="1:7">
      <c r="A18" s="1563" t="s">
        <v>556</v>
      </c>
      <c r="B18" s="1564" t="s">
        <v>800</v>
      </c>
      <c r="C18" s="1561"/>
      <c r="D18" s="1397"/>
      <c r="E18" s="1397"/>
      <c r="F18" s="1397"/>
      <c r="G18" s="308"/>
    </row>
    <row r="19" spans="1:7" ht="7.5" customHeight="1">
      <c r="A19" s="1566"/>
      <c r="B19" s="1560"/>
      <c r="C19" s="1561"/>
      <c r="D19" s="1561"/>
      <c r="E19" s="1562"/>
      <c r="F19" s="1562"/>
      <c r="G19" s="308"/>
    </row>
    <row r="20" spans="1:7">
      <c r="A20" s="1574" t="s">
        <v>792</v>
      </c>
      <c r="B20" s="1575" t="s">
        <v>793</v>
      </c>
      <c r="C20" s="1576" t="s">
        <v>794</v>
      </c>
      <c r="D20" s="1576" t="s">
        <v>795</v>
      </c>
      <c r="E20" s="1576" t="s">
        <v>796</v>
      </c>
      <c r="F20" s="1576" t="s">
        <v>797</v>
      </c>
      <c r="G20" s="613"/>
    </row>
    <row r="21" spans="1:7">
      <c r="A21" s="1577">
        <v>1</v>
      </c>
      <c r="B21" s="1580" t="s">
        <v>958</v>
      </c>
      <c r="C21" s="1579">
        <v>0.02</v>
      </c>
      <c r="D21" s="1579" t="s">
        <v>802</v>
      </c>
      <c r="E21" s="1277"/>
      <c r="F21" s="1190">
        <f>ROUND(C21*E21,2)</f>
        <v>0</v>
      </c>
      <c r="G21" s="308"/>
    </row>
    <row r="22" spans="1:7" ht="24">
      <c r="A22" s="1577">
        <v>2</v>
      </c>
      <c r="B22" s="1580" t="s">
        <v>803</v>
      </c>
      <c r="C22" s="1579">
        <v>0.1</v>
      </c>
      <c r="D22" s="1579" t="s">
        <v>802</v>
      </c>
      <c r="E22" s="1277"/>
      <c r="F22" s="1190">
        <f t="shared" ref="F22:F42" si="0">ROUND(C22*E22,2)</f>
        <v>0</v>
      </c>
      <c r="G22" s="308"/>
    </row>
    <row r="23" spans="1:7" ht="76.5">
      <c r="A23" s="1577">
        <v>3</v>
      </c>
      <c r="B23" s="1544" t="s">
        <v>959</v>
      </c>
      <c r="C23" s="1579">
        <v>19.600000000000001</v>
      </c>
      <c r="D23" s="1579" t="s">
        <v>799</v>
      </c>
      <c r="E23" s="1277"/>
      <c r="F23" s="1190">
        <f t="shared" si="0"/>
        <v>0</v>
      </c>
      <c r="G23" s="308"/>
    </row>
    <row r="24" spans="1:7" ht="63.75">
      <c r="A24" s="1577">
        <v>4</v>
      </c>
      <c r="B24" s="1581" t="s">
        <v>967</v>
      </c>
      <c r="C24" s="1579">
        <v>2.1</v>
      </c>
      <c r="D24" s="1579" t="s">
        <v>392</v>
      </c>
      <c r="E24" s="1277"/>
      <c r="F24" s="1190">
        <f t="shared" si="0"/>
        <v>0</v>
      </c>
      <c r="G24" s="308"/>
    </row>
    <row r="25" spans="1:7" ht="63.75">
      <c r="A25" s="1577">
        <v>5</v>
      </c>
      <c r="B25" s="1581" t="s">
        <v>968</v>
      </c>
      <c r="C25" s="1579">
        <v>7</v>
      </c>
      <c r="D25" s="1579" t="s">
        <v>404</v>
      </c>
      <c r="E25" s="1277"/>
      <c r="F25" s="1190">
        <f t="shared" si="0"/>
        <v>0</v>
      </c>
      <c r="G25" s="308"/>
    </row>
    <row r="26" spans="1:7" ht="25.5">
      <c r="A26" s="1577">
        <v>6</v>
      </c>
      <c r="B26" s="1581" t="s">
        <v>969</v>
      </c>
      <c r="C26" s="1579">
        <v>3</v>
      </c>
      <c r="D26" s="1579" t="s">
        <v>404</v>
      </c>
      <c r="E26" s="1277"/>
      <c r="F26" s="1190">
        <f t="shared" si="0"/>
        <v>0</v>
      </c>
      <c r="G26" s="308"/>
    </row>
    <row r="27" spans="1:7">
      <c r="A27" s="1577">
        <v>7</v>
      </c>
      <c r="B27" s="1581" t="s">
        <v>970</v>
      </c>
      <c r="C27" s="1579">
        <v>7</v>
      </c>
      <c r="D27" s="1579" t="s">
        <v>404</v>
      </c>
      <c r="E27" s="1277"/>
      <c r="F27" s="1190">
        <f t="shared" si="0"/>
        <v>0</v>
      </c>
      <c r="G27" s="308"/>
    </row>
    <row r="28" spans="1:7" ht="25.5">
      <c r="A28" s="1577">
        <v>8</v>
      </c>
      <c r="B28" s="1544" t="s">
        <v>971</v>
      </c>
      <c r="C28" s="1579">
        <v>5</v>
      </c>
      <c r="D28" s="1579" t="s">
        <v>404</v>
      </c>
      <c r="E28" s="1277"/>
      <c r="F28" s="1190">
        <f t="shared" si="0"/>
        <v>0</v>
      </c>
      <c r="G28" s="308"/>
    </row>
    <row r="29" spans="1:7" ht="25.5">
      <c r="A29" s="1577">
        <v>9</v>
      </c>
      <c r="B29" s="1544" t="s">
        <v>806</v>
      </c>
      <c r="C29" s="1579">
        <v>20</v>
      </c>
      <c r="D29" s="1579" t="s">
        <v>799</v>
      </c>
      <c r="E29" s="1277"/>
      <c r="F29" s="1190">
        <f t="shared" si="0"/>
        <v>0</v>
      </c>
      <c r="G29" s="308"/>
    </row>
    <row r="30" spans="1:7" ht="51">
      <c r="A30" s="1577">
        <v>10</v>
      </c>
      <c r="B30" s="1544" t="s">
        <v>960</v>
      </c>
      <c r="C30" s="1579">
        <v>2</v>
      </c>
      <c r="D30" s="1579" t="s">
        <v>404</v>
      </c>
      <c r="E30" s="1277"/>
      <c r="F30" s="1190">
        <f t="shared" si="0"/>
        <v>0</v>
      </c>
      <c r="G30" s="308"/>
    </row>
    <row r="31" spans="1:7">
      <c r="A31" s="1577">
        <v>11</v>
      </c>
      <c r="B31" s="1544" t="s">
        <v>972</v>
      </c>
      <c r="C31" s="1579">
        <v>1</v>
      </c>
      <c r="D31" s="1579" t="s">
        <v>404</v>
      </c>
      <c r="E31" s="1277"/>
      <c r="F31" s="1190">
        <f t="shared" si="0"/>
        <v>0</v>
      </c>
      <c r="G31" s="308"/>
    </row>
    <row r="32" spans="1:7" ht="25.5">
      <c r="A32" s="1577">
        <v>12</v>
      </c>
      <c r="B32" s="1544" t="s">
        <v>973</v>
      </c>
      <c r="C32" s="1579">
        <v>2</v>
      </c>
      <c r="D32" s="1579" t="s">
        <v>404</v>
      </c>
      <c r="E32" s="1277"/>
      <c r="F32" s="1190">
        <f t="shared" si="0"/>
        <v>0</v>
      </c>
      <c r="G32" s="308"/>
    </row>
    <row r="33" spans="1:7" ht="25.5">
      <c r="A33" s="1577">
        <v>13</v>
      </c>
      <c r="B33" s="1582" t="s">
        <v>974</v>
      </c>
      <c r="C33" s="1579">
        <v>1</v>
      </c>
      <c r="D33" s="1579" t="s">
        <v>404</v>
      </c>
      <c r="E33" s="1277"/>
      <c r="F33" s="1190">
        <f t="shared" si="0"/>
        <v>0</v>
      </c>
      <c r="G33" s="128"/>
    </row>
    <row r="34" spans="1:7" ht="25.5">
      <c r="A34" s="1577">
        <v>14</v>
      </c>
      <c r="B34" s="1582" t="s">
        <v>975</v>
      </c>
      <c r="C34" s="1579">
        <v>1</v>
      </c>
      <c r="D34" s="1579" t="s">
        <v>404</v>
      </c>
      <c r="E34" s="1277"/>
      <c r="F34" s="1190">
        <f t="shared" si="0"/>
        <v>0</v>
      </c>
      <c r="G34" s="128"/>
    </row>
    <row r="35" spans="1:7" ht="38.25">
      <c r="A35" s="1577">
        <v>15</v>
      </c>
      <c r="B35" s="1583" t="s">
        <v>976</v>
      </c>
      <c r="C35" s="1579">
        <v>2</v>
      </c>
      <c r="D35" s="1579" t="s">
        <v>404</v>
      </c>
      <c r="E35" s="1277"/>
      <c r="F35" s="1190">
        <f t="shared" si="0"/>
        <v>0</v>
      </c>
      <c r="G35" s="757"/>
    </row>
    <row r="36" spans="1:7" ht="38.25">
      <c r="A36" s="1577">
        <v>16</v>
      </c>
      <c r="B36" s="1581" t="s">
        <v>843</v>
      </c>
      <c r="C36" s="1579">
        <v>50</v>
      </c>
      <c r="D36" s="1579" t="s">
        <v>799</v>
      </c>
      <c r="E36" s="1277"/>
      <c r="F36" s="1190">
        <f t="shared" si="0"/>
        <v>0</v>
      </c>
      <c r="G36" s="128"/>
    </row>
    <row r="37" spans="1:7" ht="38.25">
      <c r="A37" s="1577">
        <v>17</v>
      </c>
      <c r="B37" s="1544" t="s">
        <v>809</v>
      </c>
      <c r="C37" s="1579">
        <v>1</v>
      </c>
      <c r="D37" s="1579" t="s">
        <v>727</v>
      </c>
      <c r="E37" s="1277"/>
      <c r="F37" s="1190">
        <f t="shared" si="0"/>
        <v>0</v>
      </c>
      <c r="G37" s="308"/>
    </row>
    <row r="38" spans="1:7">
      <c r="A38" s="1577">
        <v>18</v>
      </c>
      <c r="B38" s="1544" t="s">
        <v>810</v>
      </c>
      <c r="C38" s="1579">
        <v>2</v>
      </c>
      <c r="D38" s="1579" t="s">
        <v>404</v>
      </c>
      <c r="E38" s="1277"/>
      <c r="F38" s="1190">
        <f t="shared" si="0"/>
        <v>0</v>
      </c>
      <c r="G38" s="308"/>
    </row>
    <row r="39" spans="1:7" ht="25.5">
      <c r="A39" s="1577">
        <v>19</v>
      </c>
      <c r="B39" s="1544" t="s">
        <v>962</v>
      </c>
      <c r="C39" s="1579">
        <v>19.600000000000001</v>
      </c>
      <c r="D39" s="1579" t="s">
        <v>799</v>
      </c>
      <c r="E39" s="1277"/>
      <c r="F39" s="1190">
        <f t="shared" si="0"/>
        <v>0</v>
      </c>
      <c r="G39" s="308"/>
    </row>
    <row r="40" spans="1:7" ht="51">
      <c r="A40" s="1577">
        <v>20</v>
      </c>
      <c r="B40" s="1544" t="s">
        <v>963</v>
      </c>
      <c r="C40" s="1579">
        <v>1</v>
      </c>
      <c r="D40" s="1579" t="s">
        <v>404</v>
      </c>
      <c r="E40" s="1277"/>
      <c r="F40" s="1190">
        <f t="shared" si="0"/>
        <v>0</v>
      </c>
      <c r="G40" s="526"/>
    </row>
    <row r="41" spans="1:7" ht="38.25">
      <c r="A41" s="1577">
        <v>21</v>
      </c>
      <c r="B41" s="1581" t="s">
        <v>964</v>
      </c>
      <c r="C41" s="1579">
        <v>0.02</v>
      </c>
      <c r="D41" s="1579" t="s">
        <v>802</v>
      </c>
      <c r="E41" s="1277"/>
      <c r="F41" s="1190">
        <f t="shared" si="0"/>
        <v>0</v>
      </c>
      <c r="G41" s="526"/>
    </row>
    <row r="42" spans="1:7">
      <c r="A42" s="1577">
        <v>22</v>
      </c>
      <c r="B42" s="1581" t="s">
        <v>814</v>
      </c>
      <c r="C42" s="1579">
        <v>1</v>
      </c>
      <c r="D42" s="1579" t="s">
        <v>404</v>
      </c>
      <c r="E42" s="1277"/>
      <c r="F42" s="1190">
        <f t="shared" si="0"/>
        <v>0</v>
      </c>
      <c r="G42" s="526"/>
    </row>
    <row r="43" spans="1:7">
      <c r="A43" s="1566"/>
      <c r="B43" s="1549" t="s">
        <v>497</v>
      </c>
      <c r="C43" s="1565"/>
      <c r="D43" s="1565"/>
      <c r="E43" s="1406"/>
      <c r="F43" s="1406">
        <f>SUM(F21:F42)</f>
        <v>0</v>
      </c>
      <c r="G43" s="611"/>
    </row>
    <row r="44" spans="1:7">
      <c r="A44" s="1566"/>
      <c r="B44" s="1549"/>
      <c r="C44" s="1565"/>
      <c r="D44" s="1565"/>
      <c r="E44" s="1406"/>
      <c r="F44" s="1406"/>
      <c r="G44" s="611"/>
    </row>
    <row r="45" spans="1:7">
      <c r="A45" s="1566"/>
      <c r="B45" s="1549"/>
      <c r="C45" s="1565"/>
      <c r="D45" s="1565"/>
      <c r="E45" s="1406"/>
      <c r="F45" s="1406"/>
      <c r="G45" s="611"/>
    </row>
    <row r="46" spans="1:7">
      <c r="A46" s="1566"/>
      <c r="B46" s="1564" t="s">
        <v>815</v>
      </c>
      <c r="C46" s="1565"/>
      <c r="D46" s="1565"/>
      <c r="E46" s="1406"/>
      <c r="F46" s="1406"/>
      <c r="G46" s="308"/>
    </row>
    <row r="47" spans="1:7" ht="7.5" customHeight="1">
      <c r="A47" s="1566"/>
      <c r="B47" s="1564"/>
      <c r="C47" s="1565"/>
      <c r="D47" s="1565"/>
      <c r="E47" s="1406"/>
      <c r="F47" s="1406"/>
      <c r="G47" s="308"/>
    </row>
    <row r="48" spans="1:7">
      <c r="A48" s="1574" t="s">
        <v>792</v>
      </c>
      <c r="B48" s="1575" t="s">
        <v>793</v>
      </c>
      <c r="C48" s="1576" t="s">
        <v>794</v>
      </c>
      <c r="D48" s="1576" t="s">
        <v>795</v>
      </c>
      <c r="E48" s="1576" t="s">
        <v>816</v>
      </c>
      <c r="F48" s="1576" t="s">
        <v>797</v>
      </c>
      <c r="G48" s="308"/>
    </row>
    <row r="49" spans="1:7" ht="25.5">
      <c r="A49" s="1577">
        <v>1</v>
      </c>
      <c r="B49" s="1578" t="s">
        <v>977</v>
      </c>
      <c r="C49" s="1579">
        <v>23.1</v>
      </c>
      <c r="D49" s="1579" t="s">
        <v>799</v>
      </c>
      <c r="E49" s="1277"/>
      <c r="F49" s="1190">
        <f t="shared" ref="F49:F58" si="1">ROUND(C49*E49,2)</f>
        <v>0</v>
      </c>
      <c r="G49" s="308"/>
    </row>
    <row r="50" spans="1:7" ht="25.5">
      <c r="A50" s="1577">
        <v>2</v>
      </c>
      <c r="B50" s="1584" t="s">
        <v>978</v>
      </c>
      <c r="C50" s="1579">
        <v>1</v>
      </c>
      <c r="D50" s="1579" t="s">
        <v>404</v>
      </c>
      <c r="E50" s="1277"/>
      <c r="F50" s="1190">
        <f t="shared" si="1"/>
        <v>0</v>
      </c>
      <c r="G50" s="611"/>
    </row>
    <row r="51" spans="1:7" ht="25.5">
      <c r="A51" s="1577">
        <v>3</v>
      </c>
      <c r="B51" s="1584" t="s">
        <v>979</v>
      </c>
      <c r="C51" s="1579">
        <v>604</v>
      </c>
      <c r="D51" s="1579" t="s">
        <v>799</v>
      </c>
      <c r="E51" s="1277"/>
      <c r="F51" s="1190">
        <f t="shared" si="1"/>
        <v>0</v>
      </c>
      <c r="G51" s="611"/>
    </row>
    <row r="52" spans="1:7">
      <c r="A52" s="1577">
        <v>4</v>
      </c>
      <c r="B52" s="1585" t="s">
        <v>980</v>
      </c>
      <c r="C52" s="1579">
        <v>2</v>
      </c>
      <c r="D52" s="1579" t="s">
        <v>404</v>
      </c>
      <c r="E52" s="1277"/>
      <c r="F52" s="1190">
        <f t="shared" si="1"/>
        <v>0</v>
      </c>
      <c r="G52" s="611"/>
    </row>
    <row r="53" spans="1:7">
      <c r="A53" s="1577">
        <v>5</v>
      </c>
      <c r="B53" s="1585" t="s">
        <v>981</v>
      </c>
      <c r="C53" s="1579">
        <v>10</v>
      </c>
      <c r="D53" s="1579" t="s">
        <v>404</v>
      </c>
      <c r="E53" s="1277"/>
      <c r="F53" s="1190">
        <f t="shared" si="1"/>
        <v>0</v>
      </c>
      <c r="G53" s="611"/>
    </row>
    <row r="54" spans="1:7">
      <c r="A54" s="1577">
        <v>6</v>
      </c>
      <c r="B54" s="1585" t="s">
        <v>982</v>
      </c>
      <c r="C54" s="1579">
        <v>9</v>
      </c>
      <c r="D54" s="1579" t="s">
        <v>404</v>
      </c>
      <c r="E54" s="1277"/>
      <c r="F54" s="1190">
        <f t="shared" si="1"/>
        <v>0</v>
      </c>
      <c r="G54" s="613"/>
    </row>
    <row r="55" spans="1:7">
      <c r="A55" s="1577">
        <v>7</v>
      </c>
      <c r="B55" s="1583" t="s">
        <v>847</v>
      </c>
      <c r="C55" s="1579">
        <v>2</v>
      </c>
      <c r="D55" s="1579" t="s">
        <v>404</v>
      </c>
      <c r="E55" s="1277"/>
      <c r="F55" s="1190">
        <f t="shared" si="1"/>
        <v>0</v>
      </c>
      <c r="G55" s="761"/>
    </row>
    <row r="56" spans="1:7">
      <c r="A56" s="1577">
        <v>8</v>
      </c>
      <c r="B56" s="1585" t="s">
        <v>983</v>
      </c>
      <c r="C56" s="1579">
        <v>2</v>
      </c>
      <c r="D56" s="1579" t="s">
        <v>404</v>
      </c>
      <c r="E56" s="1277"/>
      <c r="F56" s="1190">
        <f t="shared" si="1"/>
        <v>0</v>
      </c>
      <c r="G56" s="308"/>
    </row>
    <row r="57" spans="1:7">
      <c r="A57" s="1577">
        <v>9</v>
      </c>
      <c r="B57" s="1586" t="s">
        <v>984</v>
      </c>
      <c r="C57" s="1579">
        <v>2</v>
      </c>
      <c r="D57" s="1579" t="s">
        <v>404</v>
      </c>
      <c r="E57" s="1277"/>
      <c r="F57" s="1190">
        <f t="shared" si="1"/>
        <v>0</v>
      </c>
      <c r="G57" s="308"/>
    </row>
    <row r="58" spans="1:7">
      <c r="A58" s="1577">
        <v>10</v>
      </c>
      <c r="B58" s="1581" t="s">
        <v>814</v>
      </c>
      <c r="C58" s="1579">
        <v>1</v>
      </c>
      <c r="D58" s="1579" t="s">
        <v>727</v>
      </c>
      <c r="E58" s="1277"/>
      <c r="F58" s="1190">
        <f t="shared" si="1"/>
        <v>0</v>
      </c>
      <c r="G58" s="308"/>
    </row>
    <row r="59" spans="1:7">
      <c r="A59" s="1566"/>
      <c r="B59" s="1549" t="s">
        <v>497</v>
      </c>
      <c r="C59" s="1565"/>
      <c r="D59" s="1565"/>
      <c r="E59" s="1406"/>
      <c r="F59" s="1406">
        <f>SUM(F49:F58)</f>
        <v>0</v>
      </c>
      <c r="G59" s="611"/>
    </row>
    <row r="60" spans="1:7">
      <c r="C60" s="1696">
        <f>SUM(C14:C58)</f>
        <v>1109.6400000000001</v>
      </c>
    </row>
  </sheetData>
  <pageMargins left="0.7" right="0.7" top="0.75" bottom="0.75" header="0.3" footer="0.3"/>
  <pageSetup paperSize="9" scale="79" orientation="portrait" r:id="rId1"/>
  <rowBreaks count="2" manualBreakCount="2">
    <brk id="8" max="16383" man="1"/>
    <brk id="4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5"/>
  <sheetViews>
    <sheetView view="pageBreakPreview" zoomScaleNormal="100" workbookViewId="0"/>
  </sheetViews>
  <sheetFormatPr defaultRowHeight="12.75"/>
  <cols>
    <col min="6" max="6" width="15.140625" customWidth="1"/>
    <col min="7" max="7" width="18.140625" customWidth="1"/>
    <col min="9" max="9" width="12.7109375" bestFit="1" customWidth="1"/>
  </cols>
  <sheetData>
    <row r="1" spans="1:9" s="31" customFormat="1">
      <c r="A1" s="135"/>
      <c r="C1" s="136"/>
      <c r="D1" s="137"/>
      <c r="F1" s="38"/>
      <c r="G1" s="138"/>
      <c r="H1" s="41"/>
      <c r="I1" s="41"/>
    </row>
    <row r="2" spans="1:9">
      <c r="A2" s="135"/>
      <c r="B2" s="139" t="s">
        <v>119</v>
      </c>
      <c r="C2" s="136"/>
      <c r="D2" s="137"/>
      <c r="E2" s="31"/>
      <c r="F2" s="38"/>
      <c r="G2" s="138"/>
      <c r="H2" s="1"/>
      <c r="I2" s="1"/>
    </row>
    <row r="3" spans="1:9">
      <c r="A3" s="135"/>
      <c r="B3" s="139" t="s">
        <v>993</v>
      </c>
      <c r="C3" s="136"/>
      <c r="D3" s="137"/>
      <c r="E3" s="31"/>
      <c r="F3" s="38"/>
      <c r="G3" s="138"/>
      <c r="H3" s="1"/>
      <c r="I3" s="1"/>
    </row>
    <row r="4" spans="1:9">
      <c r="A4" s="135"/>
      <c r="B4" s="31"/>
      <c r="C4" s="136"/>
      <c r="D4" s="137"/>
      <c r="E4" s="31"/>
      <c r="F4" s="38"/>
      <c r="G4" s="138"/>
      <c r="H4" s="1"/>
      <c r="I4" s="1"/>
    </row>
    <row r="5" spans="1:9">
      <c r="A5" s="140" t="s">
        <v>20</v>
      </c>
      <c r="B5" s="141"/>
      <c r="C5" s="142" t="s">
        <v>2</v>
      </c>
      <c r="D5" s="143"/>
      <c r="E5" s="144"/>
      <c r="F5" s="145"/>
      <c r="G5" s="146" t="s">
        <v>144</v>
      </c>
      <c r="H5" s="1"/>
      <c r="I5" s="1"/>
    </row>
    <row r="6" spans="1:9" s="153" customFormat="1">
      <c r="A6" s="249"/>
      <c r="B6" s="147"/>
      <c r="C6" s="148"/>
      <c r="D6" s="149"/>
      <c r="E6" s="150"/>
      <c r="F6" s="151"/>
      <c r="G6" s="250"/>
      <c r="H6" s="152"/>
      <c r="I6" s="152"/>
    </row>
    <row r="7" spans="1:9" s="133" customFormat="1">
      <c r="A7" s="154"/>
      <c r="B7" s="155" t="s">
        <v>120</v>
      </c>
      <c r="C7" s="156"/>
      <c r="D7" s="33"/>
      <c r="E7" s="157"/>
      <c r="F7" s="158"/>
      <c r="G7" s="251"/>
      <c r="H7" s="41"/>
      <c r="I7" s="41"/>
    </row>
    <row r="8" spans="1:9" s="31" customFormat="1">
      <c r="A8" s="159"/>
      <c r="B8" s="58"/>
      <c r="C8" s="30"/>
      <c r="D8" s="30"/>
      <c r="F8" s="38"/>
      <c r="G8" s="160"/>
      <c r="H8" s="41"/>
      <c r="I8" s="41"/>
    </row>
    <row r="9" spans="1:9" s="31" customFormat="1">
      <c r="A9" s="161" t="s">
        <v>21</v>
      </c>
      <c r="B9" s="57"/>
      <c r="C9" s="33" t="s">
        <v>328</v>
      </c>
      <c r="D9" s="33"/>
      <c r="E9" s="32"/>
      <c r="F9" s="39"/>
      <c r="G9" s="290">
        <f>'4.1-cesta'!G16</f>
        <v>0</v>
      </c>
      <c r="H9" s="41"/>
      <c r="I9" s="41"/>
    </row>
    <row r="10" spans="1:9" s="31" customFormat="1">
      <c r="A10" s="161" t="s">
        <v>11</v>
      </c>
      <c r="B10" s="57"/>
      <c r="C10" s="33" t="s">
        <v>329</v>
      </c>
      <c r="D10" s="33"/>
      <c r="E10" s="32"/>
      <c r="F10" s="39"/>
      <c r="G10" s="290">
        <f>'4.2-koles'!G16</f>
        <v>0</v>
      </c>
      <c r="H10" s="41"/>
      <c r="I10" s="41"/>
    </row>
    <row r="11" spans="1:9" s="31" customFormat="1">
      <c r="A11" s="162"/>
      <c r="B11" s="58"/>
      <c r="C11" s="30"/>
      <c r="D11" s="30"/>
      <c r="F11" s="38"/>
      <c r="G11" s="254"/>
      <c r="H11" s="41"/>
      <c r="I11" s="41"/>
    </row>
    <row r="12" spans="1:9" s="150" customFormat="1" ht="13.5" thickBot="1">
      <c r="A12" s="255"/>
      <c r="B12" s="163" t="s">
        <v>121</v>
      </c>
      <c r="C12" s="164"/>
      <c r="D12" s="164"/>
      <c r="E12" s="165"/>
      <c r="F12" s="166"/>
      <c r="G12" s="256">
        <f>SUM(G9:G10)</f>
        <v>0</v>
      </c>
      <c r="H12" s="167"/>
      <c r="I12" s="167"/>
    </row>
    <row r="13" spans="1:9" s="153" customFormat="1" ht="13.5" thickTop="1">
      <c r="A13" s="257"/>
      <c r="B13" s="168"/>
      <c r="C13" s="169"/>
      <c r="D13" s="169"/>
      <c r="E13" s="150"/>
      <c r="F13" s="151"/>
      <c r="G13" s="258"/>
      <c r="H13" s="152"/>
      <c r="I13" s="152"/>
    </row>
    <row r="14" spans="1:9" ht="16.5" thickBot="1">
      <c r="A14" s="794"/>
      <c r="B14" s="795" t="s">
        <v>124</v>
      </c>
      <c r="C14" s="796"/>
      <c r="D14" s="797"/>
      <c r="E14" s="797"/>
      <c r="F14" s="798"/>
      <c r="G14" s="799">
        <f>G12</f>
        <v>0</v>
      </c>
      <c r="H14" s="1"/>
      <c r="I14" s="1"/>
    </row>
    <row r="15" spans="1:9" ht="13.5" thickTop="1">
      <c r="F15" s="1628">
        <f>'4.1-cesta'!D177+'4.2-koles'!D97</f>
        <v>252430.897</v>
      </c>
    </row>
  </sheetData>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4
&amp;A</oddHeader>
    <oddFooter>&amp;C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77"/>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10.140625" style="40" bestFit="1" customWidth="1"/>
    <col min="5" max="5" width="5.5703125" style="897" customWidth="1"/>
    <col min="6" max="6" width="13.85546875" style="296"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1008</v>
      </c>
      <c r="C1" s="1"/>
      <c r="D1" s="40"/>
      <c r="E1" s="40"/>
      <c r="F1" s="36"/>
      <c r="G1" s="36"/>
      <c r="H1" s="1"/>
      <c r="I1" s="1"/>
    </row>
    <row r="2" spans="1:9" customFormat="1" ht="15.75">
      <c r="A2" s="1"/>
      <c r="B2" s="29" t="s">
        <v>993</v>
      </c>
      <c r="C2" s="1"/>
      <c r="D2" s="40"/>
      <c r="E2" s="40"/>
      <c r="F2" s="36"/>
      <c r="G2" s="36"/>
      <c r="H2" s="1"/>
      <c r="I2" s="1"/>
    </row>
    <row r="3" spans="1:9" customFormat="1" ht="13.5" thickBot="1">
      <c r="A3" s="1"/>
      <c r="B3" s="1"/>
      <c r="C3" s="1"/>
      <c r="D3" s="40"/>
      <c r="E3" s="40"/>
      <c r="F3" s="36"/>
      <c r="G3" s="36"/>
      <c r="H3" s="1"/>
      <c r="I3" s="1"/>
    </row>
    <row r="4" spans="1:9" customFormat="1">
      <c r="A4" s="68" t="s">
        <v>20</v>
      </c>
      <c r="B4" s="72"/>
      <c r="C4" s="69" t="s">
        <v>2</v>
      </c>
      <c r="D4" s="830"/>
      <c r="E4" s="70"/>
      <c r="F4" s="70"/>
      <c r="G4" s="71" t="s">
        <v>133</v>
      </c>
      <c r="H4" s="1"/>
      <c r="I4" s="1"/>
    </row>
    <row r="5" spans="1:9" customFormat="1">
      <c r="A5" s="61"/>
      <c r="B5" s="58"/>
      <c r="C5" s="30"/>
      <c r="D5" s="831"/>
      <c r="E5" s="38"/>
      <c r="F5" s="38"/>
      <c r="G5" s="65"/>
      <c r="H5" s="1"/>
      <c r="I5" s="1"/>
    </row>
    <row r="6" spans="1:9" customFormat="1">
      <c r="A6" s="62" t="s">
        <v>21</v>
      </c>
      <c r="B6" s="57"/>
      <c r="C6" s="33" t="s">
        <v>4</v>
      </c>
      <c r="D6" s="832"/>
      <c r="E6" s="39"/>
      <c r="F6" s="39"/>
      <c r="G6" s="63">
        <f>'4.1-cesta'!G44</f>
        <v>0</v>
      </c>
      <c r="H6" s="1"/>
      <c r="I6" s="1"/>
    </row>
    <row r="7" spans="1:9" customFormat="1">
      <c r="A7" s="64"/>
      <c r="B7" s="58"/>
      <c r="C7" s="30"/>
      <c r="D7" s="831"/>
      <c r="E7" s="38"/>
      <c r="F7" s="38"/>
      <c r="G7" s="65"/>
      <c r="H7" s="1"/>
      <c r="I7" s="1"/>
    </row>
    <row r="8" spans="1:9" customFormat="1">
      <c r="A8" s="62" t="s">
        <v>11</v>
      </c>
      <c r="B8" s="57"/>
      <c r="C8" s="33" t="s">
        <v>12</v>
      </c>
      <c r="D8" s="832"/>
      <c r="E8" s="39"/>
      <c r="F8" s="39"/>
      <c r="G8" s="66">
        <f>'4.1-cesta'!G79</f>
        <v>0</v>
      </c>
      <c r="H8" s="1"/>
      <c r="I8" s="1"/>
    </row>
    <row r="9" spans="1:9" customFormat="1">
      <c r="A9" s="64"/>
      <c r="B9" s="58"/>
      <c r="C9" s="30"/>
      <c r="D9" s="831"/>
      <c r="E9" s="38"/>
      <c r="F9" s="38"/>
      <c r="G9" s="65"/>
      <c r="H9" s="1"/>
      <c r="I9" s="1"/>
    </row>
    <row r="10" spans="1:9" customFormat="1">
      <c r="A10" s="62" t="s">
        <v>14</v>
      </c>
      <c r="B10" s="57"/>
      <c r="C10" s="33" t="s">
        <v>23</v>
      </c>
      <c r="D10" s="832"/>
      <c r="E10" s="39"/>
      <c r="F10" s="39"/>
      <c r="G10" s="66">
        <f>'4.1-cesta'!G100</f>
        <v>0</v>
      </c>
      <c r="H10" s="1"/>
      <c r="I10" s="1"/>
    </row>
    <row r="11" spans="1:9" customFormat="1">
      <c r="A11" s="64"/>
      <c r="B11" s="58"/>
      <c r="C11" s="30"/>
      <c r="D11" s="831"/>
      <c r="E11" s="38"/>
      <c r="F11" s="38"/>
      <c r="G11" s="65"/>
      <c r="H11" s="1"/>
      <c r="I11" s="1"/>
    </row>
    <row r="12" spans="1:9" customFormat="1">
      <c r="A12" s="62" t="s">
        <v>15</v>
      </c>
      <c r="B12" s="57"/>
      <c r="C12" s="33" t="s">
        <v>16</v>
      </c>
      <c r="D12" s="832"/>
      <c r="E12" s="39"/>
      <c r="F12" s="39"/>
      <c r="G12" s="66">
        <f>'4.1-cesta'!G115</f>
        <v>0</v>
      </c>
      <c r="H12" s="1"/>
      <c r="I12" s="1"/>
    </row>
    <row r="13" spans="1:9" customFormat="1">
      <c r="A13" s="64"/>
      <c r="B13" s="58"/>
      <c r="C13" s="30"/>
      <c r="D13" s="831"/>
      <c r="E13" s="38"/>
      <c r="F13" s="38"/>
      <c r="G13" s="65"/>
      <c r="H13" s="1"/>
      <c r="I13" s="1"/>
    </row>
    <row r="14" spans="1:9" s="31" customFormat="1">
      <c r="A14" s="62" t="s">
        <v>28</v>
      </c>
      <c r="B14" s="57"/>
      <c r="C14" s="33" t="s">
        <v>29</v>
      </c>
      <c r="D14" s="832"/>
      <c r="E14" s="39"/>
      <c r="F14" s="39"/>
      <c r="G14" s="66">
        <f>'4.1-cesta'!G176</f>
        <v>0</v>
      </c>
      <c r="H14" s="41"/>
      <c r="I14" s="41"/>
    </row>
    <row r="15" spans="1:9" customFormat="1" ht="13.5" thickBot="1">
      <c r="A15" s="61"/>
      <c r="B15" s="58"/>
      <c r="C15" s="30"/>
      <c r="D15" s="831"/>
      <c r="E15" s="831"/>
      <c r="F15" s="38"/>
      <c r="G15" s="67"/>
      <c r="H15" s="1"/>
      <c r="I15" s="1"/>
    </row>
    <row r="16" spans="1:9" customFormat="1" ht="13.5" thickBot="1">
      <c r="A16" s="34"/>
      <c r="B16" s="59" t="s">
        <v>22</v>
      </c>
      <c r="C16" s="35"/>
      <c r="D16" s="833"/>
      <c r="E16" s="833"/>
      <c r="F16" s="37"/>
      <c r="G16" s="60">
        <f>SUM(G6:G15)</f>
        <v>0</v>
      </c>
      <c r="H16" s="1"/>
      <c r="I16" s="1"/>
    </row>
    <row r="17" spans="1:56" customFormat="1">
      <c r="A17" s="3"/>
      <c r="B17" s="1"/>
      <c r="C17" s="2"/>
      <c r="D17" s="40"/>
      <c r="E17" s="897"/>
      <c r="F17" s="36"/>
      <c r="G17" s="40"/>
      <c r="H17" s="1"/>
      <c r="I17" s="1"/>
    </row>
    <row r="18" spans="1:56" ht="13.5" thickBot="1"/>
    <row r="19" spans="1:56" s="157" customFormat="1" ht="26.25" thickTop="1">
      <c r="A19" s="867" t="s">
        <v>0</v>
      </c>
      <c r="B19" s="868" t="s">
        <v>1</v>
      </c>
      <c r="C19" s="818" t="s">
        <v>2</v>
      </c>
      <c r="D19" s="869" t="s">
        <v>129</v>
      </c>
      <c r="E19" s="819" t="s">
        <v>3</v>
      </c>
      <c r="F19" s="869" t="s">
        <v>1000</v>
      </c>
      <c r="G19" s="820" t="s">
        <v>133</v>
      </c>
      <c r="H19" s="41"/>
      <c r="I19" s="316"/>
      <c r="J19" s="133"/>
      <c r="K19" s="317"/>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c r="A20" s="4"/>
      <c r="B20" s="5"/>
      <c r="C20" s="47"/>
      <c r="D20" s="834"/>
      <c r="E20" s="898"/>
      <c r="F20" s="278"/>
      <c r="G20" s="208"/>
      <c r="K20" s="125"/>
    </row>
    <row r="21" spans="1:56" ht="15.75">
      <c r="A21" s="6"/>
      <c r="B21" s="7">
        <v>1</v>
      </c>
      <c r="C21" s="48" t="s">
        <v>4</v>
      </c>
      <c r="D21" s="835"/>
      <c r="E21" s="899"/>
      <c r="F21" s="278"/>
      <c r="G21" s="209"/>
      <c r="K21" s="125"/>
    </row>
    <row r="22" spans="1:56" ht="15.75">
      <c r="A22" s="8"/>
      <c r="B22" s="9"/>
      <c r="C22" s="49"/>
      <c r="D22" s="836"/>
      <c r="E22" s="900"/>
      <c r="F22" s="278"/>
      <c r="G22" s="210"/>
      <c r="K22" s="125"/>
    </row>
    <row r="23" spans="1:56">
      <c r="A23" s="6"/>
      <c r="B23" s="10"/>
      <c r="C23" s="50"/>
      <c r="D23" s="835"/>
      <c r="E23" s="1217"/>
      <c r="F23" s="324"/>
      <c r="G23" s="209"/>
      <c r="K23" s="125"/>
    </row>
    <row r="24" spans="1:56" ht="38.25">
      <c r="A24" s="11">
        <v>1</v>
      </c>
      <c r="B24" s="12" t="s">
        <v>196</v>
      </c>
      <c r="C24" s="51" t="s">
        <v>199</v>
      </c>
      <c r="D24" s="836">
        <v>1.92</v>
      </c>
      <c r="E24" s="1873" t="s">
        <v>62</v>
      </c>
      <c r="F24" s="1629"/>
      <c r="G24" s="210">
        <f>ROUND(D24*F24,2)</f>
        <v>0</v>
      </c>
      <c r="I24" s="121"/>
      <c r="K24" s="124"/>
    </row>
    <row r="25" spans="1:56">
      <c r="A25" s="13"/>
      <c r="B25" s="14"/>
      <c r="C25" s="52"/>
      <c r="D25" s="835"/>
      <c r="E25" s="902"/>
      <c r="F25" s="108"/>
      <c r="G25" s="209"/>
      <c r="I25" s="121"/>
      <c r="K25" s="125"/>
    </row>
    <row r="26" spans="1:56" ht="38.25">
      <c r="A26" s="11">
        <v>2</v>
      </c>
      <c r="B26" s="177" t="s">
        <v>198</v>
      </c>
      <c r="C26" s="51" t="s">
        <v>197</v>
      </c>
      <c r="D26" s="836">
        <v>104</v>
      </c>
      <c r="E26" s="901" t="s">
        <v>6</v>
      </c>
      <c r="F26" s="1629"/>
      <c r="G26" s="210">
        <f>ROUND(D26*F26,2)</f>
        <v>0</v>
      </c>
      <c r="I26" s="121"/>
      <c r="K26" s="126"/>
    </row>
    <row r="27" spans="1:56">
      <c r="A27" s="13"/>
      <c r="B27" s="14"/>
      <c r="C27" s="52"/>
      <c r="D27" s="835"/>
      <c r="E27" s="902"/>
      <c r="F27" s="108"/>
      <c r="G27" s="209"/>
      <c r="I27" s="121"/>
      <c r="K27" s="125"/>
    </row>
    <row r="28" spans="1:56" ht="38.25">
      <c r="A28" s="11">
        <v>3</v>
      </c>
      <c r="B28" s="177" t="s">
        <v>100</v>
      </c>
      <c r="C28" s="297" t="s">
        <v>146</v>
      </c>
      <c r="D28" s="836">
        <v>50</v>
      </c>
      <c r="E28" s="859" t="s">
        <v>5</v>
      </c>
      <c r="F28" s="1629"/>
      <c r="G28" s="210">
        <f>ROUND(D28*F28,2)</f>
        <v>0</v>
      </c>
      <c r="I28" s="121"/>
      <c r="K28" s="126"/>
    </row>
    <row r="29" spans="1:56">
      <c r="A29" s="6"/>
      <c r="B29" s="14"/>
      <c r="C29" s="52"/>
      <c r="D29" s="835"/>
      <c r="E29" s="902"/>
      <c r="F29" s="278"/>
      <c r="G29" s="209"/>
      <c r="K29" s="125"/>
    </row>
    <row r="30" spans="1:56" ht="25.5">
      <c r="A30" s="11">
        <v>4</v>
      </c>
      <c r="B30" s="12" t="s">
        <v>9</v>
      </c>
      <c r="C30" s="51" t="s">
        <v>68</v>
      </c>
      <c r="D30" s="836">
        <v>56</v>
      </c>
      <c r="E30" s="901" t="s">
        <v>6</v>
      </c>
      <c r="F30" s="1629"/>
      <c r="G30" s="210">
        <f>ROUND(D30*F30,2)</f>
        <v>0</v>
      </c>
      <c r="I30" s="121"/>
      <c r="K30" s="126"/>
    </row>
    <row r="31" spans="1:56">
      <c r="A31" s="13"/>
      <c r="B31" s="14"/>
      <c r="C31" s="52"/>
      <c r="D31" s="835"/>
      <c r="E31" s="902"/>
      <c r="F31" s="108"/>
      <c r="G31" s="209"/>
      <c r="I31" s="121"/>
      <c r="K31" s="125"/>
    </row>
    <row r="32" spans="1:56" ht="25.5">
      <c r="A32" s="11">
        <v>5</v>
      </c>
      <c r="B32" s="12" t="s">
        <v>34</v>
      </c>
      <c r="C32" s="51" t="s">
        <v>69</v>
      </c>
      <c r="D32" s="836">
        <v>2</v>
      </c>
      <c r="E32" s="901" t="s">
        <v>6</v>
      </c>
      <c r="F32" s="1629"/>
      <c r="G32" s="210">
        <f>ROUND(D32*F32,2)</f>
        <v>0</v>
      </c>
      <c r="I32" s="121"/>
      <c r="K32" s="126"/>
    </row>
    <row r="33" spans="1:56">
      <c r="A33" s="13"/>
      <c r="B33" s="14"/>
      <c r="C33" s="52"/>
      <c r="D33" s="835"/>
      <c r="E33" s="902"/>
      <c r="F33" s="108"/>
      <c r="G33" s="209"/>
      <c r="I33" s="121"/>
      <c r="K33" s="125"/>
    </row>
    <row r="34" spans="1:56">
      <c r="A34" s="11">
        <v>6</v>
      </c>
      <c r="B34" s="12" t="s">
        <v>71</v>
      </c>
      <c r="C34" s="323" t="s">
        <v>70</v>
      </c>
      <c r="D34" s="836">
        <v>148</v>
      </c>
      <c r="E34" s="901" t="s">
        <v>6</v>
      </c>
      <c r="F34" s="1629"/>
      <c r="G34" s="210">
        <f>ROUND(D34*F34,2)</f>
        <v>0</v>
      </c>
      <c r="I34" s="121"/>
      <c r="K34" s="126"/>
    </row>
    <row r="35" spans="1:56">
      <c r="A35" s="6"/>
      <c r="B35" s="14"/>
      <c r="C35" s="52"/>
      <c r="D35" s="835"/>
      <c r="E35" s="902"/>
      <c r="F35" s="108"/>
      <c r="G35" s="209"/>
      <c r="K35" s="125"/>
    </row>
    <row r="36" spans="1:56" ht="25.5">
      <c r="A36" s="11">
        <v>7</v>
      </c>
      <c r="B36" s="12" t="s">
        <v>35</v>
      </c>
      <c r="C36" s="51" t="s">
        <v>72</v>
      </c>
      <c r="D36" s="836">
        <v>10638</v>
      </c>
      <c r="E36" s="901" t="s">
        <v>30</v>
      </c>
      <c r="F36" s="1629"/>
      <c r="G36" s="210">
        <f>ROUND(D36*F36,2)</f>
        <v>0</v>
      </c>
      <c r="I36" s="121"/>
      <c r="K36" s="126"/>
    </row>
    <row r="37" spans="1:56">
      <c r="A37" s="13"/>
      <c r="B37" s="14"/>
      <c r="C37" s="52"/>
      <c r="D37" s="835"/>
      <c r="E37" s="902"/>
      <c r="F37" s="108"/>
      <c r="G37" s="209"/>
      <c r="K37" s="125"/>
    </row>
    <row r="38" spans="1:56" ht="25.5">
      <c r="A38" s="11">
        <v>8</v>
      </c>
      <c r="B38" s="12" t="s">
        <v>126</v>
      </c>
      <c r="C38" s="51" t="s">
        <v>125</v>
      </c>
      <c r="D38" s="836">
        <v>312</v>
      </c>
      <c r="E38" s="901" t="s">
        <v>30</v>
      </c>
      <c r="F38" s="1629"/>
      <c r="G38" s="210">
        <f>ROUND(D38*F38,2)</f>
        <v>0</v>
      </c>
      <c r="I38" s="121"/>
      <c r="K38" s="126"/>
    </row>
    <row r="39" spans="1:56">
      <c r="A39" s="13"/>
      <c r="B39" s="14"/>
      <c r="C39" s="52"/>
      <c r="D39" s="835"/>
      <c r="E39" s="902"/>
      <c r="F39" s="108"/>
      <c r="G39" s="209"/>
      <c r="I39" s="121"/>
      <c r="K39" s="125"/>
    </row>
    <row r="40" spans="1:56" s="103" customFormat="1" ht="25.5">
      <c r="A40" s="11">
        <v>9</v>
      </c>
      <c r="B40" s="12" t="s">
        <v>157</v>
      </c>
      <c r="C40" s="51" t="s">
        <v>158</v>
      </c>
      <c r="D40" s="836">
        <v>312</v>
      </c>
      <c r="E40" s="901" t="s">
        <v>30</v>
      </c>
      <c r="F40" s="1629"/>
      <c r="G40" s="210">
        <f>ROUND(D40*F40,2)</f>
        <v>0</v>
      </c>
      <c r="H40" s="134"/>
      <c r="I40" s="127"/>
      <c r="J40" s="133"/>
      <c r="K40" s="126"/>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row>
    <row r="41" spans="1:56">
      <c r="A41" s="6"/>
      <c r="B41" s="14"/>
      <c r="C41" s="52"/>
      <c r="D41" s="835"/>
      <c r="E41" s="902"/>
      <c r="F41" s="108"/>
      <c r="G41" s="209"/>
      <c r="K41" s="125"/>
    </row>
    <row r="42" spans="1:56" ht="26.25" thickBot="1">
      <c r="A42" s="15">
        <v>10</v>
      </c>
      <c r="B42" s="276" t="s">
        <v>74</v>
      </c>
      <c r="C42" s="53" t="s">
        <v>73</v>
      </c>
      <c r="D42" s="838">
        <v>1880</v>
      </c>
      <c r="E42" s="903" t="s">
        <v>5</v>
      </c>
      <c r="F42" s="1871"/>
      <c r="G42" s="211">
        <f>ROUND(D42*F42,2)</f>
        <v>0</v>
      </c>
      <c r="I42" s="121"/>
      <c r="K42" s="126"/>
    </row>
    <row r="43" spans="1:56" s="133" customFormat="1" ht="16.5" thickTop="1">
      <c r="A43" s="13"/>
      <c r="B43" s="195"/>
      <c r="C43" s="1280"/>
      <c r="D43" s="862"/>
      <c r="E43" s="916"/>
      <c r="F43" s="1282"/>
      <c r="G43" s="190"/>
      <c r="H43" s="41"/>
      <c r="I43" s="117"/>
      <c r="K43" s="271"/>
    </row>
    <row r="44" spans="1:56" ht="13.5" thickBot="1">
      <c r="A44" s="277"/>
      <c r="B44" s="17"/>
      <c r="C44" s="43" t="s">
        <v>10</v>
      </c>
      <c r="D44" s="840"/>
      <c r="E44" s="904"/>
      <c r="F44" s="279"/>
      <c r="G44" s="214">
        <f>SUM(G23:G43)</f>
        <v>0</v>
      </c>
      <c r="K44" s="125"/>
    </row>
    <row r="45" spans="1:56">
      <c r="A45" s="18"/>
      <c r="B45" s="90"/>
      <c r="C45" s="55"/>
      <c r="D45" s="905"/>
      <c r="E45" s="906"/>
      <c r="F45" s="278"/>
      <c r="G45" s="319"/>
      <c r="K45" s="125"/>
    </row>
    <row r="46" spans="1:56" ht="15.75">
      <c r="A46" s="18"/>
      <c r="B46" s="98" t="s">
        <v>11</v>
      </c>
      <c r="C46" s="99" t="s">
        <v>12</v>
      </c>
      <c r="D46" s="839"/>
      <c r="E46" s="898"/>
      <c r="F46" s="278"/>
      <c r="G46" s="208"/>
      <c r="K46" s="125"/>
    </row>
    <row r="47" spans="1:56" ht="15.75">
      <c r="A47" s="19"/>
      <c r="B47" s="100"/>
      <c r="C47" s="101"/>
      <c r="D47" s="844"/>
      <c r="E47" s="907"/>
      <c r="F47" s="314"/>
      <c r="G47" s="218"/>
      <c r="K47" s="125"/>
    </row>
    <row r="48" spans="1:56">
      <c r="A48" s="18"/>
      <c r="B48" s="20"/>
      <c r="C48" s="55"/>
      <c r="D48" s="839"/>
      <c r="E48" s="898"/>
      <c r="F48" s="278"/>
      <c r="G48" s="208"/>
      <c r="K48" s="125"/>
    </row>
    <row r="49" spans="1:56" ht="38.25">
      <c r="A49" s="19">
        <v>1</v>
      </c>
      <c r="B49" s="21" t="s">
        <v>38</v>
      </c>
      <c r="C49" s="44" t="s">
        <v>151</v>
      </c>
      <c r="D49" s="844">
        <v>1233</v>
      </c>
      <c r="E49" s="901" t="s">
        <v>26</v>
      </c>
      <c r="F49" s="1629"/>
      <c r="G49" s="210">
        <f>ROUND(D49*F49,2)</f>
        <v>0</v>
      </c>
      <c r="I49" s="121"/>
      <c r="K49" s="126"/>
    </row>
    <row r="50" spans="1:56" s="103" customFormat="1">
      <c r="A50" s="302"/>
      <c r="B50" s="109"/>
      <c r="C50" s="52"/>
      <c r="D50" s="839"/>
      <c r="E50" s="902"/>
      <c r="F50" s="110"/>
      <c r="G50" s="209"/>
      <c r="H50" s="134"/>
      <c r="I50" s="127"/>
      <c r="J50" s="128"/>
      <c r="K50" s="125"/>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row>
    <row r="51" spans="1:56" s="103" customFormat="1" ht="25.5">
      <c r="A51" s="114">
        <v>2</v>
      </c>
      <c r="B51" s="178" t="s">
        <v>150</v>
      </c>
      <c r="C51" s="51" t="s">
        <v>149</v>
      </c>
      <c r="D51" s="844">
        <v>18530</v>
      </c>
      <c r="E51" s="901" t="s">
        <v>26</v>
      </c>
      <c r="F51" s="1629"/>
      <c r="G51" s="210">
        <f>ROUND(D51*F51,2)</f>
        <v>0</v>
      </c>
      <c r="H51" s="134"/>
      <c r="I51" s="127"/>
      <c r="J51" s="128"/>
      <c r="K51" s="126"/>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row>
    <row r="52" spans="1:56" s="340" customFormat="1">
      <c r="A52" s="331"/>
      <c r="B52" s="332"/>
      <c r="C52" s="333"/>
      <c r="D52" s="1087"/>
      <c r="E52" s="1088"/>
      <c r="F52" s="334"/>
      <c r="G52" s="335"/>
      <c r="H52" s="336"/>
      <c r="I52" s="337"/>
      <c r="J52" s="338"/>
      <c r="K52" s="339"/>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row>
    <row r="53" spans="1:56" s="340" customFormat="1" ht="63.75">
      <c r="A53" s="114">
        <v>2</v>
      </c>
      <c r="B53" s="21" t="s">
        <v>39</v>
      </c>
      <c r="C53" s="44" t="s">
        <v>82</v>
      </c>
      <c r="D53" s="844">
        <v>36</v>
      </c>
      <c r="E53" s="901" t="s">
        <v>26</v>
      </c>
      <c r="F53" s="1629"/>
      <c r="G53" s="210">
        <f>ROUND(D53*F53,2)</f>
        <v>0</v>
      </c>
      <c r="H53" s="336"/>
      <c r="I53" s="341"/>
      <c r="J53" s="338"/>
      <c r="K53" s="342"/>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row>
    <row r="54" spans="1:56">
      <c r="A54" s="18"/>
      <c r="B54" s="22"/>
      <c r="C54" s="45"/>
      <c r="D54" s="839"/>
      <c r="E54" s="898"/>
      <c r="F54" s="108"/>
      <c r="G54" s="208"/>
      <c r="I54" s="121"/>
      <c r="K54" s="125"/>
      <c r="L54" s="320"/>
    </row>
    <row r="55" spans="1:56" ht="25.5">
      <c r="A55" s="19">
        <v>3</v>
      </c>
      <c r="B55" s="21" t="s">
        <v>40</v>
      </c>
      <c r="C55" s="44" t="s">
        <v>84</v>
      </c>
      <c r="D55" s="844">
        <v>1214</v>
      </c>
      <c r="E55" s="901" t="s">
        <v>26</v>
      </c>
      <c r="F55" s="1629"/>
      <c r="G55" s="210">
        <f>ROUND(D55*F55,2)</f>
        <v>0</v>
      </c>
      <c r="I55" s="121"/>
      <c r="K55" s="126"/>
      <c r="L55" s="321"/>
    </row>
    <row r="56" spans="1:56">
      <c r="A56" s="302"/>
      <c r="B56" s="22"/>
      <c r="C56" s="45"/>
      <c r="D56" s="839"/>
      <c r="E56" s="898"/>
      <c r="F56" s="108"/>
      <c r="G56" s="208"/>
      <c r="I56" s="121"/>
      <c r="K56" s="125"/>
    </row>
    <row r="57" spans="1:56" ht="25.5">
      <c r="A57" s="114">
        <v>4</v>
      </c>
      <c r="B57" s="21" t="s">
        <v>41</v>
      </c>
      <c r="C57" s="44" t="s">
        <v>85</v>
      </c>
      <c r="D57" s="844">
        <v>1</v>
      </c>
      <c r="E57" s="907" t="s">
        <v>26</v>
      </c>
      <c r="F57" s="1629"/>
      <c r="G57" s="210">
        <f>ROUND(D57*F57,2)</f>
        <v>0</v>
      </c>
      <c r="I57" s="121"/>
      <c r="K57" s="126"/>
    </row>
    <row r="58" spans="1:56">
      <c r="A58" s="18"/>
      <c r="B58" s="22"/>
      <c r="C58" s="45"/>
      <c r="D58" s="839"/>
      <c r="E58" s="898"/>
      <c r="F58" s="108"/>
      <c r="G58" s="209"/>
      <c r="I58" s="121"/>
      <c r="K58" s="125"/>
    </row>
    <row r="59" spans="1:56" s="103" customFormat="1" ht="25.5">
      <c r="A59" s="19">
        <v>5</v>
      </c>
      <c r="B59" s="115" t="s">
        <v>61</v>
      </c>
      <c r="C59" s="51" t="s">
        <v>86</v>
      </c>
      <c r="D59" s="845">
        <v>19491</v>
      </c>
      <c r="E59" s="901" t="s">
        <v>25</v>
      </c>
      <c r="F59" s="1629"/>
      <c r="G59" s="210">
        <f>ROUND(D59*F59,2)</f>
        <v>0</v>
      </c>
      <c r="H59" s="134"/>
      <c r="I59" s="127"/>
      <c r="J59" s="128"/>
      <c r="K59" s="131"/>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row>
    <row r="60" spans="1:56">
      <c r="A60" s="302"/>
      <c r="B60" s="268"/>
      <c r="C60" s="181"/>
      <c r="D60" s="846"/>
      <c r="E60" s="908"/>
      <c r="F60" s="269"/>
      <c r="G60" s="270"/>
      <c r="I60" s="121"/>
      <c r="K60" s="125"/>
    </row>
    <row r="61" spans="1:56" s="103" customFormat="1" ht="38.25">
      <c r="A61" s="114">
        <v>6</v>
      </c>
      <c r="B61" s="115" t="s">
        <v>180</v>
      </c>
      <c r="C61" s="51" t="s">
        <v>181</v>
      </c>
      <c r="D61" s="845">
        <v>17584</v>
      </c>
      <c r="E61" s="901" t="s">
        <v>25</v>
      </c>
      <c r="F61" s="1629"/>
      <c r="G61" s="210">
        <f>ROUND(D61*F61,2)</f>
        <v>0</v>
      </c>
      <c r="H61" s="134"/>
      <c r="I61" s="127"/>
      <c r="J61" s="128"/>
      <c r="K61" s="131"/>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row>
    <row r="62" spans="1:56">
      <c r="A62" s="18"/>
      <c r="B62" s="27"/>
      <c r="C62" s="47"/>
      <c r="D62" s="839"/>
      <c r="E62" s="898"/>
      <c r="F62" s="278"/>
      <c r="G62" s="208"/>
      <c r="K62" s="125"/>
    </row>
    <row r="63" spans="1:56" s="280" customFormat="1" ht="26.25" thickBot="1">
      <c r="A63" s="19">
        <v>7</v>
      </c>
      <c r="B63" s="21" t="s">
        <v>206</v>
      </c>
      <c r="C63" s="44" t="s">
        <v>205</v>
      </c>
      <c r="D63" s="844">
        <v>1576</v>
      </c>
      <c r="E63" s="901" t="s">
        <v>26</v>
      </c>
      <c r="F63" s="1629"/>
      <c r="G63" s="210">
        <f>ROUND(D63*F63,2)</f>
        <v>0</v>
      </c>
      <c r="H63" s="41"/>
      <c r="I63" s="121"/>
      <c r="J63" s="133"/>
      <c r="K63" s="126"/>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row>
    <row r="64" spans="1:56" ht="13.5" thickTop="1">
      <c r="A64" s="302"/>
      <c r="B64" s="22"/>
      <c r="C64" s="45"/>
      <c r="D64" s="839"/>
      <c r="E64" s="898"/>
      <c r="F64" s="108"/>
      <c r="G64" s="208"/>
      <c r="I64" s="121"/>
      <c r="K64" s="125"/>
    </row>
    <row r="65" spans="1:63" ht="38.25">
      <c r="A65" s="114">
        <v>8</v>
      </c>
      <c r="B65" s="21" t="s">
        <v>210</v>
      </c>
      <c r="C65" s="44" t="s">
        <v>209</v>
      </c>
      <c r="D65" s="844">
        <v>4947</v>
      </c>
      <c r="E65" s="901" t="s">
        <v>26</v>
      </c>
      <c r="F65" s="1629"/>
      <c r="G65" s="210">
        <f>ROUND(D65*F65,2)</f>
        <v>0</v>
      </c>
      <c r="I65" s="121"/>
      <c r="K65" s="126"/>
    </row>
    <row r="66" spans="1:63">
      <c r="A66" s="18"/>
      <c r="B66" s="22"/>
      <c r="C66" s="45"/>
      <c r="D66" s="839"/>
      <c r="E66" s="898"/>
      <c r="F66" s="108"/>
      <c r="G66" s="208"/>
      <c r="I66" s="121"/>
      <c r="K66" s="125"/>
    </row>
    <row r="67" spans="1:63" ht="38.25">
      <c r="A67" s="19">
        <v>9</v>
      </c>
      <c r="B67" s="21" t="s">
        <v>147</v>
      </c>
      <c r="C67" s="44" t="s">
        <v>148</v>
      </c>
      <c r="D67" s="844">
        <v>7421</v>
      </c>
      <c r="E67" s="901" t="s">
        <v>26</v>
      </c>
      <c r="F67" s="1629"/>
      <c r="G67" s="210">
        <f>ROUND(D67*F67,2)</f>
        <v>0</v>
      </c>
      <c r="I67" s="121"/>
      <c r="K67" s="126"/>
    </row>
    <row r="68" spans="1:63">
      <c r="A68" s="302"/>
      <c r="B68" s="20"/>
      <c r="C68" s="55"/>
      <c r="D68" s="839"/>
      <c r="E68" s="898"/>
      <c r="F68" s="278"/>
      <c r="G68" s="208"/>
      <c r="K68" s="125"/>
    </row>
    <row r="69" spans="1:63" ht="25.5">
      <c r="A69" s="114">
        <v>10</v>
      </c>
      <c r="B69" s="21" t="s">
        <v>42</v>
      </c>
      <c r="C69" s="44" t="s">
        <v>118</v>
      </c>
      <c r="D69" s="844">
        <v>11034</v>
      </c>
      <c r="E69" s="901" t="s">
        <v>25</v>
      </c>
      <c r="F69" s="1629"/>
      <c r="G69" s="210">
        <f>ROUND(D69*F69,2)</f>
        <v>0</v>
      </c>
      <c r="I69" s="121"/>
      <c r="J69" s="117"/>
      <c r="K69" s="126"/>
    </row>
    <row r="70" spans="1:63">
      <c r="A70" s="18"/>
      <c r="B70" s="27"/>
      <c r="C70" s="47"/>
      <c r="D70" s="839"/>
      <c r="E70" s="898"/>
      <c r="F70" s="108"/>
      <c r="G70" s="208"/>
      <c r="H70" s="102"/>
      <c r="I70" s="102"/>
      <c r="J70" s="102"/>
      <c r="K70" s="102"/>
      <c r="L70" s="102"/>
      <c r="M70" s="102"/>
      <c r="N70" s="102"/>
      <c r="O70" s="41"/>
      <c r="P70" s="121"/>
      <c r="R70" s="126"/>
      <c r="BE70" s="133"/>
      <c r="BF70" s="133"/>
      <c r="BG70" s="133"/>
      <c r="BH70" s="133"/>
      <c r="BI70" s="133"/>
      <c r="BJ70" s="133"/>
      <c r="BK70" s="133"/>
    </row>
    <row r="71" spans="1:63" ht="25.5">
      <c r="A71" s="19">
        <v>11</v>
      </c>
      <c r="B71" s="246">
        <v>29113</v>
      </c>
      <c r="C71" s="247" t="s">
        <v>154</v>
      </c>
      <c r="D71" s="844">
        <v>48</v>
      </c>
      <c r="E71" s="901" t="s">
        <v>63</v>
      </c>
      <c r="F71" s="1629"/>
      <c r="G71" s="210">
        <f>ROUND(D71*F71,2)</f>
        <v>0</v>
      </c>
      <c r="H71" s="102"/>
      <c r="I71" s="102"/>
      <c r="J71" s="102"/>
      <c r="K71" s="102"/>
      <c r="L71" s="102"/>
      <c r="M71" s="102"/>
      <c r="N71" s="102"/>
      <c r="O71" s="41"/>
      <c r="P71" s="121"/>
      <c r="R71" s="125"/>
      <c r="BE71" s="133"/>
      <c r="BF71" s="133"/>
      <c r="BG71" s="133"/>
      <c r="BH71" s="133"/>
      <c r="BI71" s="133"/>
      <c r="BJ71" s="133"/>
      <c r="BK71" s="133"/>
    </row>
    <row r="72" spans="1:63">
      <c r="A72" s="302"/>
      <c r="B72" s="27"/>
      <c r="C72" s="47"/>
      <c r="D72" s="839"/>
      <c r="E72" s="898"/>
      <c r="F72" s="108"/>
      <c r="G72" s="208"/>
      <c r="H72" s="102"/>
      <c r="I72" s="102"/>
      <c r="J72" s="102"/>
      <c r="K72" s="102"/>
      <c r="L72" s="102"/>
      <c r="M72" s="102"/>
      <c r="N72" s="102"/>
      <c r="O72" s="41"/>
      <c r="P72" s="121"/>
      <c r="R72" s="126"/>
      <c r="BE72" s="133"/>
      <c r="BF72" s="133"/>
      <c r="BG72" s="133"/>
      <c r="BH72" s="133"/>
      <c r="BI72" s="133"/>
      <c r="BJ72" s="133"/>
      <c r="BK72" s="133"/>
    </row>
    <row r="73" spans="1:63" ht="25.5">
      <c r="A73" s="114">
        <v>12</v>
      </c>
      <c r="B73" s="246">
        <v>29121</v>
      </c>
      <c r="C73" s="247" t="s">
        <v>247</v>
      </c>
      <c r="D73" s="844">
        <v>36936</v>
      </c>
      <c r="E73" s="901" t="s">
        <v>63</v>
      </c>
      <c r="F73" s="1629"/>
      <c r="G73" s="210">
        <f>ROUND(D73*F73,2)</f>
        <v>0</v>
      </c>
      <c r="H73" s="102"/>
      <c r="I73" s="102"/>
      <c r="J73" s="102"/>
      <c r="K73" s="102"/>
      <c r="L73" s="102"/>
      <c r="M73" s="102"/>
      <c r="N73" s="102"/>
      <c r="O73" s="41"/>
      <c r="P73" s="121"/>
      <c r="R73" s="125"/>
      <c r="BE73" s="133"/>
      <c r="BF73" s="133"/>
      <c r="BG73" s="133"/>
      <c r="BH73" s="133"/>
      <c r="BI73" s="133"/>
      <c r="BJ73" s="133"/>
      <c r="BK73" s="133"/>
    </row>
    <row r="74" spans="1:63">
      <c r="A74" s="18"/>
      <c r="B74" s="27"/>
      <c r="C74" s="47"/>
      <c r="D74" s="839"/>
      <c r="E74" s="898"/>
      <c r="F74" s="108"/>
      <c r="G74" s="208"/>
      <c r="H74" s="102"/>
      <c r="I74" s="102"/>
      <c r="J74" s="102"/>
      <c r="K74" s="102"/>
      <c r="L74" s="102"/>
      <c r="M74" s="102"/>
      <c r="N74" s="102"/>
      <c r="O74" s="41"/>
      <c r="P74" s="121"/>
      <c r="R74" s="126"/>
      <c r="BE74" s="133"/>
      <c r="BF74" s="133"/>
      <c r="BG74" s="133"/>
      <c r="BH74" s="133"/>
      <c r="BI74" s="133"/>
      <c r="BJ74" s="133"/>
      <c r="BK74" s="133"/>
    </row>
    <row r="75" spans="1:63" ht="25.5">
      <c r="A75" s="19">
        <v>13</v>
      </c>
      <c r="B75" s="246">
        <v>29133</v>
      </c>
      <c r="C75" s="247" t="s">
        <v>43</v>
      </c>
      <c r="D75" s="844">
        <v>18468</v>
      </c>
      <c r="E75" s="901" t="s">
        <v>26</v>
      </c>
      <c r="F75" s="1629"/>
      <c r="G75" s="210">
        <f>ROUND(D75*F75,2)</f>
        <v>0</v>
      </c>
      <c r="H75" s="296"/>
      <c r="I75" s="102"/>
      <c r="J75" s="102"/>
      <c r="K75" s="102"/>
      <c r="L75" s="102"/>
      <c r="M75" s="102"/>
      <c r="N75" s="102"/>
      <c r="O75" s="41"/>
      <c r="P75" s="121"/>
      <c r="R75" s="125"/>
      <c r="BE75" s="133"/>
      <c r="BF75" s="133"/>
      <c r="BG75" s="133"/>
      <c r="BH75" s="133"/>
      <c r="BI75" s="133"/>
      <c r="BJ75" s="133"/>
      <c r="BK75" s="133"/>
    </row>
    <row r="76" spans="1:63" s="281" customFormat="1" ht="13.5" thickBot="1">
      <c r="A76" s="18"/>
      <c r="B76" s="27"/>
      <c r="C76" s="47"/>
      <c r="D76" s="839"/>
      <c r="E76" s="902"/>
      <c r="F76" s="108"/>
      <c r="G76" s="209"/>
      <c r="H76" s="41"/>
      <c r="I76" s="117"/>
      <c r="J76" s="133"/>
      <c r="K76" s="125"/>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1:63" s="282" customFormat="1" ht="26.25" thickBot="1">
      <c r="A77" s="23">
        <v>14</v>
      </c>
      <c r="B77" s="24" t="s">
        <v>44</v>
      </c>
      <c r="C77" s="46" t="s">
        <v>45</v>
      </c>
      <c r="D77" s="847">
        <v>1277</v>
      </c>
      <c r="E77" s="909" t="s">
        <v>26</v>
      </c>
      <c r="F77" s="1629"/>
      <c r="G77" s="772">
        <f>ROUND(D77*F77,2)</f>
        <v>0</v>
      </c>
      <c r="H77" s="41"/>
      <c r="I77" s="117"/>
      <c r="J77" s="133"/>
      <c r="K77" s="125"/>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1:63" ht="13.5" thickTop="1">
      <c r="A78" s="92"/>
      <c r="B78" s="93"/>
      <c r="C78" s="94"/>
      <c r="D78" s="848"/>
      <c r="E78" s="910"/>
      <c r="F78" s="322"/>
      <c r="G78" s="299"/>
      <c r="K78" s="125"/>
    </row>
    <row r="79" spans="1:63" ht="13.5" thickBot="1">
      <c r="A79" s="283"/>
      <c r="B79" s="17"/>
      <c r="C79" s="43" t="s">
        <v>13</v>
      </c>
      <c r="D79" s="840"/>
      <c r="E79" s="904"/>
      <c r="F79" s="279"/>
      <c r="G79" s="214">
        <f>SUM(G48:G78)</f>
        <v>0</v>
      </c>
      <c r="K79" s="125"/>
    </row>
    <row r="80" spans="1:63">
      <c r="A80" s="95"/>
      <c r="B80" s="96"/>
      <c r="C80" s="97"/>
      <c r="D80" s="849"/>
      <c r="E80" s="911"/>
      <c r="F80" s="313"/>
      <c r="G80" s="220"/>
      <c r="K80" s="125"/>
    </row>
    <row r="81" spans="1:56" ht="15.75">
      <c r="A81" s="18"/>
      <c r="B81" s="98" t="s">
        <v>14</v>
      </c>
      <c r="C81" s="99" t="s">
        <v>23</v>
      </c>
      <c r="D81" s="839"/>
      <c r="E81" s="898"/>
      <c r="F81" s="278"/>
      <c r="G81" s="208"/>
      <c r="K81" s="125"/>
    </row>
    <row r="82" spans="1:56" ht="15.75">
      <c r="A82" s="19"/>
      <c r="B82" s="100"/>
      <c r="C82" s="101"/>
      <c r="D82" s="844"/>
      <c r="E82" s="907"/>
      <c r="F82" s="314"/>
      <c r="G82" s="218"/>
      <c r="I82" s="121"/>
      <c r="K82" s="125"/>
    </row>
    <row r="83" spans="1:56">
      <c r="A83" s="18"/>
      <c r="B83" s="22"/>
      <c r="C83" s="45"/>
      <c r="D83" s="839"/>
      <c r="E83" s="898"/>
      <c r="F83" s="108"/>
      <c r="G83" s="209"/>
      <c r="K83" s="125"/>
    </row>
    <row r="84" spans="1:56" ht="51">
      <c r="A84" s="19">
        <v>1</v>
      </c>
      <c r="B84" s="180" t="s">
        <v>87</v>
      </c>
      <c r="C84" s="44" t="s">
        <v>88</v>
      </c>
      <c r="D84" s="1868">
        <f>3494+780</f>
        <v>4274</v>
      </c>
      <c r="E84" s="907" t="s">
        <v>26</v>
      </c>
      <c r="F84" s="1629"/>
      <c r="G84" s="210">
        <f>ROUND(D84*F84,2)</f>
        <v>0</v>
      </c>
      <c r="I84" s="121"/>
      <c r="K84" s="125"/>
    </row>
    <row r="85" spans="1:56" s="280" customFormat="1" ht="13.5" thickBot="1">
      <c r="A85" s="18"/>
      <c r="B85" s="20"/>
      <c r="C85" s="55"/>
      <c r="D85" s="839"/>
      <c r="E85" s="898"/>
      <c r="F85" s="108"/>
      <c r="G85" s="208"/>
      <c r="H85" s="41"/>
      <c r="I85" s="117"/>
      <c r="J85" s="133"/>
      <c r="K85" s="125"/>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1:56" ht="39" thickTop="1">
      <c r="A86" s="19">
        <v>2</v>
      </c>
      <c r="B86" s="21" t="s">
        <v>275</v>
      </c>
      <c r="C86" s="44" t="s">
        <v>274</v>
      </c>
      <c r="D86" s="844">
        <v>344</v>
      </c>
      <c r="E86" s="901" t="s">
        <v>25</v>
      </c>
      <c r="F86" s="1629"/>
      <c r="G86" s="210">
        <f>ROUND(D86*F86,2)</f>
        <v>0</v>
      </c>
      <c r="K86" s="125"/>
    </row>
    <row r="87" spans="1:56">
      <c r="A87" s="18"/>
      <c r="B87" s="22"/>
      <c r="C87" s="45"/>
      <c r="D87" s="839"/>
      <c r="E87" s="902"/>
      <c r="F87" s="108"/>
      <c r="G87" s="209"/>
      <c r="K87" s="125"/>
    </row>
    <row r="88" spans="1:56" ht="38.25">
      <c r="A88" s="19">
        <v>3</v>
      </c>
      <c r="B88" s="180" t="s">
        <v>182</v>
      </c>
      <c r="C88" s="44" t="s">
        <v>183</v>
      </c>
      <c r="D88" s="844">
        <v>12483</v>
      </c>
      <c r="E88" s="901" t="s">
        <v>25</v>
      </c>
      <c r="F88" s="1629"/>
      <c r="G88" s="210">
        <f>ROUND(D88*F88,2)</f>
        <v>0</v>
      </c>
      <c r="K88" s="125"/>
    </row>
    <row r="89" spans="1:56">
      <c r="A89" s="18"/>
      <c r="B89" s="20"/>
      <c r="C89" s="55"/>
      <c r="D89" s="839"/>
      <c r="E89" s="898"/>
      <c r="F89" s="278"/>
      <c r="G89" s="208"/>
      <c r="K89" s="125"/>
    </row>
    <row r="90" spans="1:56" ht="38.25">
      <c r="A90" s="19">
        <v>4</v>
      </c>
      <c r="B90" s="21" t="s">
        <v>184</v>
      </c>
      <c r="C90" s="44" t="s">
        <v>185</v>
      </c>
      <c r="D90" s="844">
        <v>13</v>
      </c>
      <c r="E90" s="907" t="s">
        <v>36</v>
      </c>
      <c r="F90" s="1629"/>
      <c r="G90" s="210">
        <f>ROUND(D90*F90,2)</f>
        <v>0</v>
      </c>
      <c r="K90" s="125"/>
    </row>
    <row r="91" spans="1:56">
      <c r="A91" s="18"/>
      <c r="B91" s="20"/>
      <c r="C91" s="55"/>
      <c r="D91" s="839"/>
      <c r="E91" s="898"/>
      <c r="F91" s="278"/>
      <c r="G91" s="208"/>
      <c r="K91" s="125"/>
    </row>
    <row r="92" spans="1:56" ht="38.25">
      <c r="A92" s="19">
        <v>5</v>
      </c>
      <c r="B92" s="21" t="s">
        <v>90</v>
      </c>
      <c r="C92" s="44" t="s">
        <v>89</v>
      </c>
      <c r="D92" s="844">
        <v>2</v>
      </c>
      <c r="E92" s="907" t="s">
        <v>36</v>
      </c>
      <c r="F92" s="1629"/>
      <c r="G92" s="210">
        <f>ROUND(D92*F92,2)</f>
        <v>0</v>
      </c>
      <c r="K92" s="125"/>
    </row>
    <row r="93" spans="1:56">
      <c r="A93" s="18"/>
      <c r="B93" s="22"/>
      <c r="C93" s="45"/>
      <c r="D93" s="839"/>
      <c r="E93" s="898"/>
      <c r="F93" s="278"/>
      <c r="G93" s="209"/>
      <c r="K93" s="125"/>
    </row>
    <row r="94" spans="1:56" ht="51">
      <c r="A94" s="19">
        <v>6</v>
      </c>
      <c r="B94" s="180" t="s">
        <v>212</v>
      </c>
      <c r="C94" s="293" t="s">
        <v>1075</v>
      </c>
      <c r="D94" s="844">
        <v>12586</v>
      </c>
      <c r="E94" s="907" t="s">
        <v>25</v>
      </c>
      <c r="F94" s="1629"/>
      <c r="G94" s="210">
        <f>ROUND(D94*F94,2)</f>
        <v>0</v>
      </c>
      <c r="I94" s="121"/>
      <c r="K94" s="125"/>
    </row>
    <row r="95" spans="1:56">
      <c r="A95" s="18"/>
      <c r="B95" s="22"/>
      <c r="C95" s="45"/>
      <c r="D95" s="839"/>
      <c r="E95" s="898"/>
      <c r="F95" s="108"/>
      <c r="G95" s="209"/>
      <c r="K95" s="125"/>
    </row>
    <row r="96" spans="1:56" ht="25.5">
      <c r="A96" s="19">
        <v>7</v>
      </c>
      <c r="B96" s="21" t="s">
        <v>48</v>
      </c>
      <c r="C96" s="44" t="s">
        <v>93</v>
      </c>
      <c r="D96" s="844">
        <v>914</v>
      </c>
      <c r="E96" s="907" t="s">
        <v>36</v>
      </c>
      <c r="F96" s="1629"/>
      <c r="G96" s="210">
        <f>ROUND(D96*F96,2)</f>
        <v>0</v>
      </c>
      <c r="K96" s="125"/>
    </row>
    <row r="97" spans="1:56">
      <c r="A97" s="18"/>
      <c r="B97" s="20"/>
      <c r="C97" s="55"/>
      <c r="D97" s="839"/>
      <c r="E97" s="898"/>
      <c r="F97" s="108"/>
      <c r="G97" s="208"/>
      <c r="K97" s="125"/>
    </row>
    <row r="98" spans="1:56" ht="26.25" thickBot="1">
      <c r="A98" s="23">
        <v>8</v>
      </c>
      <c r="B98" s="24" t="s">
        <v>49</v>
      </c>
      <c r="C98" s="46" t="s">
        <v>92</v>
      </c>
      <c r="D98" s="847">
        <v>366</v>
      </c>
      <c r="E98" s="909" t="s">
        <v>36</v>
      </c>
      <c r="F98" s="1871"/>
      <c r="G98" s="772">
        <f>ROUND(D98*F98,2)</f>
        <v>0</v>
      </c>
      <c r="K98" s="125"/>
    </row>
    <row r="99" spans="1:56" ht="13.5" thickTop="1">
      <c r="A99" s="18"/>
      <c r="B99" s="90"/>
      <c r="C99" s="47"/>
      <c r="D99" s="839"/>
      <c r="E99" s="898"/>
      <c r="F99" s="278"/>
      <c r="G99" s="208"/>
      <c r="K99" s="125"/>
    </row>
    <row r="100" spans="1:56" ht="26.25" thickBot="1">
      <c r="A100" s="25"/>
      <c r="B100" s="91"/>
      <c r="C100" s="43" t="s">
        <v>24</v>
      </c>
      <c r="D100" s="840"/>
      <c r="E100" s="904"/>
      <c r="F100" s="279"/>
      <c r="G100" s="214">
        <f>SUM(G83:G99)</f>
        <v>0</v>
      </c>
      <c r="K100" s="125"/>
    </row>
    <row r="101" spans="1:56" s="157" customFormat="1">
      <c r="A101" s="4"/>
      <c r="B101" s="5"/>
      <c r="C101" s="47"/>
      <c r="D101" s="839"/>
      <c r="E101" s="898"/>
      <c r="F101" s="278"/>
      <c r="G101" s="208"/>
      <c r="H101" s="41"/>
      <c r="I101" s="121"/>
      <c r="J101" s="133"/>
      <c r="K101" s="126"/>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row>
    <row r="102" spans="1:56" s="133" customFormat="1" ht="15.75">
      <c r="A102" s="18"/>
      <c r="B102" s="98" t="s">
        <v>15</v>
      </c>
      <c r="C102" s="99" t="s">
        <v>16</v>
      </c>
      <c r="D102" s="839"/>
      <c r="E102" s="898"/>
      <c r="F102" s="278"/>
      <c r="G102" s="208"/>
      <c r="H102" s="41"/>
      <c r="I102" s="121"/>
      <c r="K102" s="125"/>
    </row>
    <row r="103" spans="1:56" s="157" customFormat="1" ht="15.75">
      <c r="A103" s="19"/>
      <c r="B103" s="100"/>
      <c r="C103" s="101"/>
      <c r="D103" s="844"/>
      <c r="E103" s="907"/>
      <c r="F103" s="314"/>
      <c r="G103" s="218"/>
      <c r="H103" s="41"/>
      <c r="I103" s="121"/>
      <c r="J103" s="133"/>
      <c r="K103" s="126"/>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row>
    <row r="104" spans="1:56">
      <c r="A104" s="83"/>
      <c r="B104" s="86"/>
      <c r="C104" s="55"/>
      <c r="D104" s="839"/>
      <c r="E104" s="898"/>
      <c r="F104" s="108"/>
      <c r="G104" s="216"/>
      <c r="I104" s="121"/>
      <c r="J104" s="31"/>
      <c r="K104" s="126"/>
    </row>
    <row r="105" spans="1:56" ht="51">
      <c r="A105" s="19">
        <v>5</v>
      </c>
      <c r="B105" s="21" t="s">
        <v>337</v>
      </c>
      <c r="C105" s="44" t="s">
        <v>338</v>
      </c>
      <c r="D105" s="844">
        <v>72</v>
      </c>
      <c r="E105" s="907" t="s">
        <v>5</v>
      </c>
      <c r="F105" s="1629"/>
      <c r="G105" s="210">
        <f>ROUND(D105*F105,2)</f>
        <v>0</v>
      </c>
      <c r="I105" s="77"/>
      <c r="J105" s="31"/>
      <c r="K105" s="116"/>
    </row>
    <row r="106" spans="1:56">
      <c r="A106" s="18"/>
      <c r="B106" s="20"/>
      <c r="C106" s="55"/>
      <c r="D106" s="839"/>
      <c r="E106" s="898"/>
      <c r="F106" s="108"/>
      <c r="G106" s="208"/>
      <c r="I106" s="77"/>
      <c r="K106" s="116"/>
    </row>
    <row r="107" spans="1:56" ht="39.75" customHeight="1">
      <c r="A107" s="19">
        <v>6</v>
      </c>
      <c r="B107" s="21" t="s">
        <v>49</v>
      </c>
      <c r="C107" s="44" t="s">
        <v>97</v>
      </c>
      <c r="D107" s="844">
        <v>72</v>
      </c>
      <c r="E107" s="919" t="s">
        <v>5</v>
      </c>
      <c r="F107" s="1629"/>
      <c r="G107" s="210">
        <f>ROUND(D107*F107,2)</f>
        <v>0</v>
      </c>
      <c r="I107" s="77"/>
      <c r="K107" s="116"/>
    </row>
    <row r="108" spans="1:56">
      <c r="A108" s="18"/>
      <c r="B108" s="22"/>
      <c r="C108" s="45"/>
      <c r="D108" s="834"/>
      <c r="E108" s="898"/>
      <c r="F108" s="108"/>
      <c r="G108" s="209"/>
      <c r="I108" s="77"/>
      <c r="K108" s="116"/>
    </row>
    <row r="109" spans="1:56" ht="51">
      <c r="A109" s="19">
        <v>19</v>
      </c>
      <c r="B109" s="180" t="s">
        <v>176</v>
      </c>
      <c r="C109" s="44" t="s">
        <v>175</v>
      </c>
      <c r="D109" s="852">
        <v>2</v>
      </c>
      <c r="E109" s="907" t="s">
        <v>6</v>
      </c>
      <c r="F109" s="1629"/>
      <c r="G109" s="210">
        <f>ROUND(D109*F109,2)</f>
        <v>0</v>
      </c>
      <c r="I109" s="77"/>
      <c r="K109" s="116"/>
    </row>
    <row r="110" spans="1:56" ht="9.75" customHeight="1">
      <c r="A110" s="18"/>
      <c r="B110" s="22"/>
      <c r="C110" s="45"/>
      <c r="D110" s="834"/>
      <c r="E110" s="898"/>
      <c r="F110" s="278"/>
      <c r="G110" s="209"/>
    </row>
    <row r="111" spans="1:56" ht="39" customHeight="1">
      <c r="A111" s="19">
        <v>1</v>
      </c>
      <c r="B111" s="21" t="s">
        <v>17</v>
      </c>
      <c r="C111" s="44" t="s">
        <v>98</v>
      </c>
      <c r="D111" s="852">
        <v>94</v>
      </c>
      <c r="E111" s="907" t="s">
        <v>5</v>
      </c>
      <c r="F111" s="1629"/>
      <c r="G111" s="210">
        <f>ROUND(D111*F111,2)</f>
        <v>0</v>
      </c>
    </row>
    <row r="112" spans="1:56" ht="13.5" customHeight="1">
      <c r="A112" s="18"/>
      <c r="B112" s="22"/>
      <c r="C112" s="45"/>
      <c r="D112" s="834"/>
      <c r="E112" s="898"/>
      <c r="F112" s="108"/>
      <c r="G112" s="209"/>
    </row>
    <row r="113" spans="1:56" ht="51.75" thickBot="1">
      <c r="A113" s="23">
        <v>2</v>
      </c>
      <c r="B113" s="24" t="s">
        <v>161</v>
      </c>
      <c r="C113" s="46" t="s">
        <v>160</v>
      </c>
      <c r="D113" s="854">
        <v>12</v>
      </c>
      <c r="E113" s="909" t="s">
        <v>6</v>
      </c>
      <c r="F113" s="1871"/>
      <c r="G113" s="772">
        <f>ROUND(D113*F113,2)</f>
        <v>0</v>
      </c>
    </row>
    <row r="114" spans="1:56" ht="13.5" thickTop="1">
      <c r="A114" s="18"/>
      <c r="B114" s="22"/>
      <c r="C114" s="45"/>
      <c r="D114" s="834"/>
      <c r="E114" s="898"/>
      <c r="F114" s="278"/>
      <c r="G114" s="208"/>
    </row>
    <row r="115" spans="1:56" ht="13.5" thickBot="1">
      <c r="A115" s="25"/>
      <c r="B115" s="26"/>
      <c r="C115" s="1223" t="s">
        <v>59</v>
      </c>
      <c r="D115" s="855"/>
      <c r="E115" s="904"/>
      <c r="F115" s="279"/>
      <c r="G115" s="214">
        <f>SUM(G105:G114)</f>
        <v>0</v>
      </c>
    </row>
    <row r="116" spans="1:56" s="118" customFormat="1" ht="15.75">
      <c r="A116" s="92"/>
      <c r="B116" s="182"/>
      <c r="C116" s="183"/>
      <c r="D116" s="856"/>
      <c r="E116" s="912"/>
      <c r="F116" s="823"/>
      <c r="G116" s="184"/>
      <c r="H116" s="133"/>
      <c r="I116" s="133"/>
      <c r="J116" s="133"/>
      <c r="K116" s="119"/>
      <c r="L116" s="117"/>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row>
    <row r="117" spans="1:56" s="118" customFormat="1" ht="15.75">
      <c r="A117" s="185"/>
      <c r="B117" s="186" t="s">
        <v>28</v>
      </c>
      <c r="C117" s="187" t="s">
        <v>103</v>
      </c>
      <c r="D117" s="857"/>
      <c r="E117" s="913"/>
      <c r="F117" s="824"/>
      <c r="G117" s="188"/>
      <c r="H117" s="133"/>
      <c r="I117" s="133"/>
      <c r="J117" s="133"/>
      <c r="K117" s="119"/>
      <c r="L117" s="117"/>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row>
    <row r="118" spans="1:56" s="118" customFormat="1" ht="18" customHeight="1">
      <c r="A118" s="221"/>
      <c r="B118" s="222"/>
      <c r="C118" s="223"/>
      <c r="D118" s="858"/>
      <c r="E118" s="914"/>
      <c r="F118" s="825"/>
      <c r="G118" s="224"/>
      <c r="H118" s="133"/>
      <c r="I118" s="133"/>
      <c r="J118" s="133"/>
      <c r="K118" s="117"/>
      <c r="L118" s="117"/>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row>
    <row r="119" spans="1:56" s="118" customFormat="1" ht="15.75">
      <c r="A119" s="185"/>
      <c r="B119" s="189"/>
      <c r="C119" s="187"/>
      <c r="D119" s="857"/>
      <c r="E119" s="913"/>
      <c r="F119" s="824"/>
      <c r="G119" s="188"/>
      <c r="H119" s="133"/>
      <c r="I119" s="133"/>
      <c r="J119" s="133"/>
      <c r="K119" s="120"/>
      <c r="L119" s="117"/>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row>
    <row r="120" spans="1:56" s="118" customFormat="1" ht="15.75">
      <c r="A120" s="8"/>
      <c r="B120" s="225" t="s">
        <v>104</v>
      </c>
      <c r="C120" s="226" t="s">
        <v>105</v>
      </c>
      <c r="D120" s="859"/>
      <c r="E120" s="929"/>
      <c r="F120" s="825"/>
      <c r="G120" s="227"/>
      <c r="H120" s="133"/>
      <c r="I120" s="133"/>
      <c r="J120" s="133"/>
      <c r="K120" s="117"/>
      <c r="L120" s="117"/>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row>
    <row r="121" spans="1:56" s="118" customFormat="1" ht="15.75">
      <c r="A121" s="191"/>
      <c r="B121" s="192"/>
      <c r="C121" s="193"/>
      <c r="D121" s="860"/>
      <c r="E121" s="915"/>
      <c r="F121" s="824"/>
      <c r="G121" s="194"/>
      <c r="H121" s="133"/>
      <c r="I121" s="133"/>
      <c r="J121" s="133"/>
      <c r="K121" s="117"/>
      <c r="L121" s="117"/>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row>
    <row r="122" spans="1:56" s="118" customFormat="1" ht="38.25">
      <c r="A122" s="11">
        <v>1</v>
      </c>
      <c r="B122" s="228" t="s">
        <v>106</v>
      </c>
      <c r="C122" s="229" t="s">
        <v>107</v>
      </c>
      <c r="D122" s="861">
        <v>24</v>
      </c>
      <c r="E122" s="859" t="s">
        <v>6</v>
      </c>
      <c r="F122" s="1629"/>
      <c r="G122" s="210">
        <f>ROUND(D122*F122,2)</f>
        <v>0</v>
      </c>
      <c r="H122" s="133"/>
      <c r="I122" s="133"/>
      <c r="J122" s="133"/>
      <c r="K122" s="117"/>
      <c r="L122" s="117"/>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row>
    <row r="123" spans="1:56" s="118" customFormat="1" ht="15.75">
      <c r="A123" s="13"/>
      <c r="B123" s="195"/>
      <c r="C123" s="196"/>
      <c r="D123" s="862"/>
      <c r="E123" s="916"/>
      <c r="F123" s="824"/>
      <c r="G123" s="190"/>
      <c r="H123" s="133"/>
      <c r="I123" s="133"/>
      <c r="J123" s="133"/>
      <c r="K123" s="117"/>
      <c r="L123" s="117"/>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row>
    <row r="124" spans="1:56" s="118" customFormat="1" ht="51">
      <c r="A124" s="11">
        <v>2</v>
      </c>
      <c r="B124" s="228" t="s">
        <v>186</v>
      </c>
      <c r="C124" s="229" t="s">
        <v>108</v>
      </c>
      <c r="D124" s="788">
        <v>1</v>
      </c>
      <c r="E124" s="859" t="s">
        <v>6</v>
      </c>
      <c r="F124" s="1629"/>
      <c r="G124" s="210">
        <f>ROUND(D124*F124,2)</f>
        <v>0</v>
      </c>
      <c r="H124" s="133"/>
      <c r="I124" s="133"/>
      <c r="J124" s="133"/>
      <c r="K124" s="117"/>
      <c r="L124" s="117"/>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row>
    <row r="125" spans="1:56" s="118" customFormat="1" ht="15.75">
      <c r="A125" s="13"/>
      <c r="B125" s="195"/>
      <c r="C125" s="196"/>
      <c r="D125" s="862"/>
      <c r="E125" s="916"/>
      <c r="F125" s="824"/>
      <c r="G125" s="190"/>
      <c r="H125" s="133"/>
      <c r="I125" s="133"/>
      <c r="J125" s="133"/>
      <c r="K125" s="117"/>
      <c r="L125" s="117"/>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row>
    <row r="126" spans="1:56" s="118" customFormat="1" ht="51">
      <c r="A126" s="11">
        <v>3</v>
      </c>
      <c r="B126" s="228" t="s">
        <v>187</v>
      </c>
      <c r="C126" s="229" t="s">
        <v>109</v>
      </c>
      <c r="D126" s="788">
        <v>16</v>
      </c>
      <c r="E126" s="859" t="s">
        <v>6</v>
      </c>
      <c r="F126" s="1629"/>
      <c r="G126" s="210">
        <f>ROUND(D126*F126,2)</f>
        <v>0</v>
      </c>
      <c r="H126" s="133"/>
      <c r="I126" s="133"/>
      <c r="J126" s="133"/>
      <c r="K126" s="117"/>
      <c r="L126" s="117"/>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row>
    <row r="127" spans="1:56" s="118" customFormat="1" ht="15.75">
      <c r="A127" s="13"/>
      <c r="B127" s="195"/>
      <c r="C127" s="196"/>
      <c r="D127" s="862"/>
      <c r="E127" s="916"/>
      <c r="F127" s="824"/>
      <c r="G127" s="190"/>
      <c r="H127" s="133"/>
      <c r="I127" s="133"/>
      <c r="J127" s="133"/>
      <c r="K127" s="117"/>
      <c r="L127" s="117"/>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row>
    <row r="128" spans="1:56" s="118" customFormat="1" ht="51">
      <c r="A128" s="11">
        <v>4</v>
      </c>
      <c r="B128" s="228" t="s">
        <v>188</v>
      </c>
      <c r="C128" s="229" t="s">
        <v>110</v>
      </c>
      <c r="D128" s="788">
        <v>7</v>
      </c>
      <c r="E128" s="859" t="s">
        <v>6</v>
      </c>
      <c r="F128" s="1629"/>
      <c r="G128" s="210">
        <f>ROUND(D128*F128,2)</f>
        <v>0</v>
      </c>
      <c r="H128" s="133"/>
      <c r="I128" s="133"/>
      <c r="J128" s="133"/>
      <c r="K128" s="117"/>
      <c r="L128" s="117"/>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row>
    <row r="129" spans="1:56" s="118" customFormat="1" ht="15.75">
      <c r="A129" s="191"/>
      <c r="B129" s="195"/>
      <c r="C129" s="196"/>
      <c r="D129" s="862"/>
      <c r="E129" s="916"/>
      <c r="F129" s="824"/>
      <c r="G129" s="190"/>
      <c r="H129" s="133"/>
      <c r="I129" s="133"/>
      <c r="J129" s="133"/>
      <c r="K129" s="117"/>
      <c r="L129" s="117"/>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row>
    <row r="130" spans="1:56" s="118" customFormat="1" ht="63.75">
      <c r="A130" s="11">
        <v>5</v>
      </c>
      <c r="B130" s="228" t="s">
        <v>309</v>
      </c>
      <c r="C130" s="229" t="s">
        <v>345</v>
      </c>
      <c r="D130" s="788">
        <v>11</v>
      </c>
      <c r="E130" s="859" t="s">
        <v>6</v>
      </c>
      <c r="F130" s="1629"/>
      <c r="G130" s="210">
        <f>ROUND(D130*F130,2)</f>
        <v>0</v>
      </c>
      <c r="H130" s="133"/>
      <c r="I130" s="133"/>
      <c r="J130" s="133"/>
      <c r="K130" s="117"/>
      <c r="L130" s="117"/>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row>
    <row r="131" spans="1:56" s="118" customFormat="1" ht="15.75">
      <c r="A131" s="13"/>
      <c r="B131" s="195"/>
      <c r="C131" s="196"/>
      <c r="D131" s="862"/>
      <c r="E131" s="916"/>
      <c r="F131" s="824"/>
      <c r="G131" s="190"/>
      <c r="H131" s="133"/>
      <c r="I131" s="133"/>
      <c r="J131" s="133"/>
      <c r="K131" s="117"/>
      <c r="L131" s="117"/>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row>
    <row r="132" spans="1:56" s="118" customFormat="1" ht="63.75">
      <c r="A132" s="11">
        <v>6</v>
      </c>
      <c r="B132" s="228" t="s">
        <v>111</v>
      </c>
      <c r="C132" s="229" t="s">
        <v>346</v>
      </c>
      <c r="D132" s="788">
        <v>4</v>
      </c>
      <c r="E132" s="859" t="s">
        <v>6</v>
      </c>
      <c r="F132" s="1629"/>
      <c r="G132" s="210">
        <f>ROUND(D132*F132,2)</f>
        <v>0</v>
      </c>
      <c r="H132" s="133"/>
      <c r="I132" s="133"/>
      <c r="J132" s="133"/>
      <c r="K132" s="117"/>
      <c r="L132" s="117"/>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row>
    <row r="133" spans="1:56" s="118" customFormat="1" ht="15.75">
      <c r="A133" s="13"/>
      <c r="B133" s="195"/>
      <c r="C133" s="196"/>
      <c r="D133" s="862"/>
      <c r="E133" s="916"/>
      <c r="F133" s="824"/>
      <c r="G133" s="190"/>
      <c r="H133" s="133"/>
      <c r="I133" s="133"/>
      <c r="J133" s="133"/>
      <c r="K133" s="117"/>
      <c r="L133" s="117"/>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row>
    <row r="134" spans="1:56" s="118" customFormat="1" ht="63.75">
      <c r="A134" s="11">
        <v>7</v>
      </c>
      <c r="B134" s="228" t="s">
        <v>111</v>
      </c>
      <c r="C134" s="229" t="s">
        <v>364</v>
      </c>
      <c r="D134" s="788">
        <v>1</v>
      </c>
      <c r="E134" s="859" t="s">
        <v>6</v>
      </c>
      <c r="F134" s="1629"/>
      <c r="G134" s="210">
        <f>ROUND(D134*F134,2)</f>
        <v>0</v>
      </c>
      <c r="H134" s="133"/>
      <c r="I134" s="133"/>
      <c r="J134" s="133"/>
      <c r="K134" s="117"/>
      <c r="L134" s="117"/>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row>
    <row r="135" spans="1:56" s="118" customFormat="1" ht="15.75">
      <c r="A135" s="13"/>
      <c r="B135" s="195"/>
      <c r="C135" s="196"/>
      <c r="D135" s="862"/>
      <c r="E135" s="916"/>
      <c r="F135" s="824"/>
      <c r="G135" s="190"/>
      <c r="H135" s="133"/>
      <c r="I135" s="133"/>
      <c r="J135" s="133"/>
      <c r="K135" s="121"/>
      <c r="L135" s="117"/>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row>
    <row r="136" spans="1:56" s="118" customFormat="1" ht="51">
      <c r="A136" s="11">
        <v>8</v>
      </c>
      <c r="B136" s="228" t="s">
        <v>310</v>
      </c>
      <c r="C136" s="229" t="s">
        <v>333</v>
      </c>
      <c r="D136" s="788">
        <v>6</v>
      </c>
      <c r="E136" s="859" t="s">
        <v>6</v>
      </c>
      <c r="F136" s="1629"/>
      <c r="G136" s="210">
        <f>ROUND(D136*F136,2)</f>
        <v>0</v>
      </c>
      <c r="H136" s="133"/>
      <c r="I136" s="133"/>
      <c r="J136" s="133"/>
      <c r="K136" s="121"/>
      <c r="L136" s="117"/>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row>
    <row r="137" spans="1:56" s="118" customFormat="1" ht="15.75">
      <c r="A137" s="191"/>
      <c r="B137" s="195"/>
      <c r="C137" s="196"/>
      <c r="D137" s="862"/>
      <c r="E137" s="916"/>
      <c r="F137" s="824"/>
      <c r="G137" s="190"/>
      <c r="H137" s="133"/>
      <c r="I137" s="133"/>
      <c r="J137" s="133"/>
      <c r="K137" s="121"/>
      <c r="L137" s="117"/>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row>
    <row r="138" spans="1:56" s="118" customFormat="1" ht="76.5">
      <c r="A138" s="11">
        <v>9</v>
      </c>
      <c r="B138" s="228" t="s">
        <v>310</v>
      </c>
      <c r="C138" s="229" t="s">
        <v>370</v>
      </c>
      <c r="D138" s="788">
        <v>8</v>
      </c>
      <c r="E138" s="859" t="s">
        <v>6</v>
      </c>
      <c r="F138" s="1629"/>
      <c r="G138" s="210">
        <f>ROUND(D138*F138,2)</f>
        <v>0</v>
      </c>
      <c r="H138" s="133"/>
      <c r="I138" s="133"/>
      <c r="J138" s="133"/>
      <c r="K138" s="121"/>
      <c r="L138" s="117"/>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row>
    <row r="139" spans="1:56" s="118" customFormat="1" ht="15.75">
      <c r="A139" s="191"/>
      <c r="B139" s="195"/>
      <c r="C139" s="196"/>
      <c r="D139" s="862"/>
      <c r="E139" s="916"/>
      <c r="F139" s="824"/>
      <c r="G139" s="190"/>
      <c r="H139" s="133"/>
      <c r="I139" s="133"/>
      <c r="J139" s="133"/>
      <c r="K139" s="121"/>
      <c r="L139" s="117"/>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row>
    <row r="140" spans="1:56" s="118" customFormat="1" ht="76.5">
      <c r="A140" s="11">
        <v>10</v>
      </c>
      <c r="B140" s="228" t="s">
        <v>191</v>
      </c>
      <c r="C140" s="229" t="s">
        <v>367</v>
      </c>
      <c r="D140" s="788">
        <v>1</v>
      </c>
      <c r="E140" s="859" t="s">
        <v>6</v>
      </c>
      <c r="F140" s="1629"/>
      <c r="G140" s="210">
        <f>ROUND(D140*F140,2)</f>
        <v>0</v>
      </c>
      <c r="H140" s="133"/>
      <c r="I140" s="133"/>
      <c r="J140" s="133"/>
      <c r="K140" s="121"/>
      <c r="L140" s="117"/>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row>
    <row r="141" spans="1:56" s="118" customFormat="1" ht="15.75">
      <c r="A141" s="13"/>
      <c r="B141" s="195"/>
      <c r="C141" s="196"/>
      <c r="D141" s="862"/>
      <c r="E141" s="916"/>
      <c r="F141" s="826"/>
      <c r="G141" s="190"/>
      <c r="H141" s="133"/>
      <c r="I141" s="133"/>
      <c r="J141" s="133"/>
      <c r="K141" s="117"/>
      <c r="L141" s="117"/>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row>
    <row r="142" spans="1:56" s="118" customFormat="1" ht="51.75" thickBot="1">
      <c r="A142" s="11">
        <v>11</v>
      </c>
      <c r="B142" s="228" t="s">
        <v>298</v>
      </c>
      <c r="C142" s="229" t="s">
        <v>363</v>
      </c>
      <c r="D142" s="788">
        <v>1</v>
      </c>
      <c r="E142" s="859" t="s">
        <v>6</v>
      </c>
      <c r="F142" s="1629"/>
      <c r="G142" s="210">
        <f>ROUND(D142*F142,2)</f>
        <v>0</v>
      </c>
      <c r="H142" s="133"/>
      <c r="I142" s="133"/>
      <c r="J142" s="133"/>
      <c r="K142" s="117"/>
      <c r="L142" s="117"/>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row>
    <row r="143" spans="1:56" s="118" customFormat="1" ht="16.5" thickTop="1">
      <c r="A143" s="230"/>
      <c r="B143" s="231"/>
      <c r="C143" s="232"/>
      <c r="D143" s="863"/>
      <c r="E143" s="930"/>
      <c r="F143" s="827"/>
      <c r="G143" s="233"/>
      <c r="H143" s="133"/>
      <c r="I143" s="133"/>
      <c r="J143" s="133"/>
      <c r="K143" s="117"/>
      <c r="L143" s="117"/>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row>
    <row r="144" spans="1:56" s="118" customFormat="1" ht="16.5" thickBot="1">
      <c r="A144" s="25"/>
      <c r="B144" s="234"/>
      <c r="C144" s="235" t="s">
        <v>112</v>
      </c>
      <c r="D144" s="864"/>
      <c r="E144" s="931"/>
      <c r="F144" s="828"/>
      <c r="G144" s="236">
        <f>SUM(G122:G143)</f>
        <v>0</v>
      </c>
      <c r="H144" s="133"/>
      <c r="I144" s="133"/>
      <c r="J144" s="133"/>
      <c r="K144" s="117"/>
      <c r="L144" s="117"/>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row>
    <row r="145" spans="1:56" s="118" customFormat="1" ht="15.75">
      <c r="A145" s="18"/>
      <c r="B145" s="192"/>
      <c r="C145" s="197"/>
      <c r="D145" s="202"/>
      <c r="E145" s="922"/>
      <c r="F145" s="824"/>
      <c r="G145" s="199"/>
      <c r="H145" s="133"/>
      <c r="I145" s="133"/>
      <c r="J145" s="133"/>
      <c r="K145" s="117"/>
      <c r="L145" s="117"/>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row>
    <row r="146" spans="1:56" s="118" customFormat="1" ht="15.75">
      <c r="A146" s="8"/>
      <c r="B146" s="225" t="s">
        <v>113</v>
      </c>
      <c r="C146" s="237" t="s">
        <v>114</v>
      </c>
      <c r="D146" s="788"/>
      <c r="E146" s="929"/>
      <c r="F146" s="825"/>
      <c r="G146" s="227"/>
      <c r="H146" s="133"/>
      <c r="I146" s="133"/>
      <c r="J146" s="133"/>
      <c r="K146" s="117"/>
      <c r="L146" s="117"/>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row>
    <row r="147" spans="1:56" s="118" customFormat="1" ht="15.75">
      <c r="A147" s="285"/>
      <c r="B147" s="286"/>
      <c r="C147" s="287"/>
      <c r="D147" s="865"/>
      <c r="E147" s="918"/>
      <c r="F147" s="291"/>
      <c r="G147" s="270"/>
      <c r="H147" s="133"/>
      <c r="I147" s="133"/>
      <c r="J147" s="133"/>
      <c r="K147" s="117"/>
      <c r="L147" s="117"/>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row>
    <row r="148" spans="1:56" s="118" customFormat="1" ht="89.25">
      <c r="A148" s="19">
        <v>1</v>
      </c>
      <c r="B148" s="238" t="s">
        <v>341</v>
      </c>
      <c r="C148" s="239" t="s">
        <v>340</v>
      </c>
      <c r="D148" s="866">
        <v>4413</v>
      </c>
      <c r="E148" s="919" t="s">
        <v>115</v>
      </c>
      <c r="F148" s="1629"/>
      <c r="G148" s="210">
        <f>ROUND(D148*F148,2)</f>
        <v>0</v>
      </c>
      <c r="H148" s="133"/>
      <c r="I148" s="133"/>
      <c r="J148" s="133"/>
      <c r="K148" s="117"/>
      <c r="L148" s="117"/>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row>
    <row r="149" spans="1:56" s="118" customFormat="1" ht="15.75">
      <c r="A149" s="285"/>
      <c r="B149" s="286"/>
      <c r="C149" s="287"/>
      <c r="D149" s="865"/>
      <c r="E149" s="918"/>
      <c r="F149" s="291"/>
      <c r="G149" s="270"/>
      <c r="H149" s="133"/>
      <c r="I149" s="133"/>
      <c r="J149" s="133"/>
      <c r="K149" s="117"/>
      <c r="L149" s="117"/>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row>
    <row r="150" spans="1:56" s="118" customFormat="1" ht="38.25">
      <c r="A150" s="19">
        <v>2</v>
      </c>
      <c r="B150" s="238" t="s">
        <v>339</v>
      </c>
      <c r="C150" s="239" t="s">
        <v>342</v>
      </c>
      <c r="D150" s="866">
        <v>721</v>
      </c>
      <c r="E150" s="919" t="s">
        <v>115</v>
      </c>
      <c r="F150" s="1629"/>
      <c r="G150" s="210">
        <f>ROUND(D150*F150,2)</f>
        <v>0</v>
      </c>
      <c r="H150" s="133"/>
      <c r="I150" s="133"/>
      <c r="J150" s="133"/>
      <c r="K150" s="117"/>
      <c r="L150" s="117"/>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row>
    <row r="151" spans="1:56" s="118" customFormat="1" ht="15.75">
      <c r="A151" s="285"/>
      <c r="B151" s="200"/>
      <c r="C151" s="197"/>
      <c r="D151" s="202"/>
      <c r="E151" s="922"/>
      <c r="F151" s="824"/>
      <c r="G151" s="190"/>
      <c r="H151" s="133"/>
      <c r="I151" s="133"/>
      <c r="J151" s="133"/>
      <c r="K151" s="117"/>
      <c r="L151" s="117"/>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row>
    <row r="152" spans="1:56" s="118" customFormat="1" ht="89.25">
      <c r="A152" s="19">
        <v>3</v>
      </c>
      <c r="B152" s="238" t="s">
        <v>169</v>
      </c>
      <c r="C152" s="239" t="s">
        <v>170</v>
      </c>
      <c r="D152" s="866">
        <v>2</v>
      </c>
      <c r="E152" s="919" t="s">
        <v>115</v>
      </c>
      <c r="F152" s="1629"/>
      <c r="G152" s="210">
        <f>ROUND(D152*F152,2)</f>
        <v>0</v>
      </c>
      <c r="H152" s="133"/>
      <c r="I152" s="133"/>
      <c r="J152" s="133"/>
      <c r="K152" s="117"/>
      <c r="L152" s="117"/>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row>
    <row r="153" spans="1:56" s="118" customFormat="1" ht="15.75">
      <c r="A153" s="18"/>
      <c r="B153" s="192"/>
      <c r="C153" s="197"/>
      <c r="D153" s="202"/>
      <c r="E153" s="922"/>
      <c r="F153" s="824"/>
      <c r="G153" s="190"/>
      <c r="H153" s="133"/>
      <c r="I153" s="133"/>
      <c r="J153" s="133"/>
      <c r="K153" s="117"/>
      <c r="L153" s="117"/>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row>
    <row r="154" spans="1:56" s="118" customFormat="1" ht="102.75" thickBot="1">
      <c r="A154" s="19">
        <v>4</v>
      </c>
      <c r="B154" s="238" t="s">
        <v>136</v>
      </c>
      <c r="C154" s="239" t="s">
        <v>135</v>
      </c>
      <c r="D154" s="866">
        <v>27</v>
      </c>
      <c r="E154" s="919" t="s">
        <v>30</v>
      </c>
      <c r="F154" s="1629"/>
      <c r="G154" s="210">
        <f>ROUND(D154*F154,2)</f>
        <v>0</v>
      </c>
      <c r="H154" s="133"/>
      <c r="I154" s="133"/>
      <c r="J154" s="133"/>
      <c r="K154" s="117"/>
      <c r="L154" s="117"/>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row>
    <row r="155" spans="1:56" ht="13.5" thickTop="1">
      <c r="A155" s="240"/>
      <c r="B155" s="241"/>
      <c r="C155" s="232"/>
      <c r="D155" s="863"/>
      <c r="E155" s="930"/>
      <c r="F155" s="242"/>
      <c r="G155" s="233"/>
    </row>
    <row r="156" spans="1:56" ht="13.5" thickBot="1">
      <c r="A156" s="25"/>
      <c r="B156" s="243"/>
      <c r="C156" s="235" t="s">
        <v>116</v>
      </c>
      <c r="D156" s="1680"/>
      <c r="E156" s="1681"/>
      <c r="F156" s="1683"/>
      <c r="G156" s="1684">
        <f>SUM(G147:G155)</f>
        <v>0</v>
      </c>
    </row>
    <row r="157" spans="1:56" s="118" customFormat="1" ht="15.75">
      <c r="A157" s="18"/>
      <c r="B157" s="192"/>
      <c r="C157" s="197"/>
      <c r="D157" s="202"/>
      <c r="E157" s="922"/>
      <c r="F157" s="824"/>
      <c r="G157" s="199"/>
      <c r="H157" s="133"/>
      <c r="I157" s="133"/>
      <c r="J157" s="133"/>
      <c r="K157" s="117"/>
      <c r="L157" s="117"/>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row>
    <row r="158" spans="1:56" s="118" customFormat="1" ht="15.75">
      <c r="A158" s="8"/>
      <c r="B158" s="225" t="s">
        <v>137</v>
      </c>
      <c r="C158" s="237" t="s">
        <v>138</v>
      </c>
      <c r="D158" s="788"/>
      <c r="E158" s="929"/>
      <c r="F158" s="825"/>
      <c r="G158" s="227"/>
      <c r="H158" s="133"/>
      <c r="I158" s="133"/>
      <c r="J158" s="133"/>
      <c r="K158" s="117"/>
      <c r="L158" s="117"/>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row>
    <row r="159" spans="1:56" s="118" customFormat="1" ht="15.75">
      <c r="A159" s="6"/>
      <c r="B159" s="288"/>
      <c r="C159" s="289"/>
      <c r="D159" s="862"/>
      <c r="E159" s="920"/>
      <c r="F159" s="824"/>
      <c r="G159" s="190"/>
      <c r="H159" s="133"/>
      <c r="I159" s="133"/>
      <c r="J159" s="133"/>
      <c r="K159" s="117"/>
      <c r="L159" s="117"/>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row>
    <row r="160" spans="1:56" s="118" customFormat="1" ht="51">
      <c r="A160" s="19">
        <v>1</v>
      </c>
      <c r="B160" s="238" t="s">
        <v>140</v>
      </c>
      <c r="C160" s="239" t="s">
        <v>139</v>
      </c>
      <c r="D160" s="546">
        <v>44</v>
      </c>
      <c r="E160" s="919" t="s">
        <v>58</v>
      </c>
      <c r="F160" s="1629"/>
      <c r="G160" s="210">
        <f>ROUND(D160*F160,2)</f>
        <v>0</v>
      </c>
      <c r="H160" s="133"/>
      <c r="I160" s="133"/>
      <c r="J160" s="133"/>
      <c r="K160" s="117"/>
      <c r="L160" s="117"/>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row>
    <row r="161" spans="1:56" s="118" customFormat="1">
      <c r="A161" s="18"/>
      <c r="B161" s="200"/>
      <c r="C161" s="197"/>
      <c r="D161" s="202"/>
      <c r="E161" s="922"/>
      <c r="F161" s="829"/>
      <c r="G161" s="190"/>
      <c r="H161" s="133"/>
      <c r="I161" s="133"/>
      <c r="J161" s="133"/>
      <c r="K161" s="117"/>
      <c r="L161" s="117"/>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row>
    <row r="162" spans="1:56" s="118" customFormat="1" ht="39" thickBot="1">
      <c r="A162" s="18">
        <v>2</v>
      </c>
      <c r="B162" s="200" t="s">
        <v>174</v>
      </c>
      <c r="C162" s="197" t="s">
        <v>173</v>
      </c>
      <c r="D162" s="202">
        <v>119</v>
      </c>
      <c r="E162" s="922" t="s">
        <v>58</v>
      </c>
      <c r="F162" s="1629"/>
      <c r="G162" s="210">
        <f>ROUND(D162*F162,2)</f>
        <v>0</v>
      </c>
      <c r="H162" s="133"/>
      <c r="I162" s="133"/>
      <c r="J162" s="133"/>
      <c r="K162" s="117"/>
      <c r="L162" s="117"/>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row>
    <row r="163" spans="1:56" ht="13.5" thickTop="1">
      <c r="A163" s="240"/>
      <c r="B163" s="241"/>
      <c r="C163" s="232"/>
      <c r="D163" s="863"/>
      <c r="E163" s="930"/>
      <c r="F163" s="242"/>
      <c r="G163" s="233"/>
    </row>
    <row r="164" spans="1:56" ht="26.25" thickBot="1">
      <c r="A164" s="25"/>
      <c r="B164" s="243"/>
      <c r="C164" s="235" t="s">
        <v>168</v>
      </c>
      <c r="D164" s="1680"/>
      <c r="E164" s="1681"/>
      <c r="F164" s="1683"/>
      <c r="G164" s="1684">
        <f>SUM(G160:G163)</f>
        <v>0</v>
      </c>
    </row>
    <row r="165" spans="1:56" s="118" customFormat="1" ht="15.75">
      <c r="A165" s="18"/>
      <c r="B165" s="192"/>
      <c r="C165" s="197"/>
      <c r="D165" s="202"/>
      <c r="E165" s="922"/>
      <c r="F165" s="824"/>
      <c r="G165" s="199"/>
      <c r="H165" s="133"/>
      <c r="I165" s="133"/>
      <c r="J165" s="133"/>
      <c r="K165" s="117"/>
      <c r="L165" s="117"/>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row>
    <row r="166" spans="1:56" s="118" customFormat="1" ht="15.75">
      <c r="A166" s="8"/>
      <c r="B166" s="225" t="s">
        <v>137</v>
      </c>
      <c r="C166" s="237" t="s">
        <v>141</v>
      </c>
      <c r="D166" s="788"/>
      <c r="E166" s="929"/>
      <c r="F166" s="825"/>
      <c r="G166" s="227"/>
      <c r="H166" s="133"/>
      <c r="I166" s="133"/>
      <c r="J166" s="133"/>
      <c r="K166" s="117"/>
      <c r="L166" s="117"/>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row>
    <row r="167" spans="1:56" s="118" customFormat="1" ht="15.75">
      <c r="A167" s="285"/>
      <c r="B167" s="286"/>
      <c r="C167" s="287"/>
      <c r="D167" s="865"/>
      <c r="E167" s="918"/>
      <c r="F167" s="291"/>
      <c r="G167" s="270"/>
      <c r="H167" s="133"/>
      <c r="I167" s="133"/>
      <c r="J167" s="133"/>
      <c r="K167" s="117"/>
      <c r="L167" s="117"/>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row>
    <row r="168" spans="1:56" s="118" customFormat="1" ht="51">
      <c r="A168" s="19">
        <v>1</v>
      </c>
      <c r="B168" s="238" t="s">
        <v>143</v>
      </c>
      <c r="C168" s="239" t="s">
        <v>142</v>
      </c>
      <c r="D168" s="546">
        <v>2360</v>
      </c>
      <c r="E168" s="919" t="s">
        <v>132</v>
      </c>
      <c r="F168" s="1629"/>
      <c r="G168" s="210">
        <f>ROUND(D168*F168,2)</f>
        <v>0</v>
      </c>
      <c r="H168" s="133"/>
      <c r="I168" s="133"/>
      <c r="J168" s="133"/>
      <c r="K168" s="117"/>
      <c r="L168" s="117"/>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row>
    <row r="169" spans="1:56" s="118" customFormat="1" ht="15.75">
      <c r="A169" s="285"/>
      <c r="B169" s="286"/>
      <c r="C169" s="287"/>
      <c r="D169" s="865"/>
      <c r="E169" s="918"/>
      <c r="F169" s="291"/>
      <c r="G169" s="270"/>
      <c r="H169" s="133"/>
      <c r="I169" s="133"/>
      <c r="J169" s="133"/>
      <c r="K169" s="117"/>
      <c r="L169" s="117"/>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row>
    <row r="170" spans="1:56" s="118" customFormat="1" ht="25.5">
      <c r="A170" s="19">
        <v>2</v>
      </c>
      <c r="B170" s="238" t="s">
        <v>192</v>
      </c>
      <c r="C170" s="239" t="s">
        <v>321</v>
      </c>
      <c r="D170" s="546">
        <v>2</v>
      </c>
      <c r="E170" s="919" t="s">
        <v>58</v>
      </c>
      <c r="F170" s="1629"/>
      <c r="G170" s="210">
        <f>ROUND(D170*F170,2)</f>
        <v>0</v>
      </c>
      <c r="H170" s="133"/>
      <c r="I170" s="133"/>
      <c r="J170" s="133"/>
      <c r="K170" s="117"/>
      <c r="L170" s="117"/>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row>
    <row r="171" spans="1:56" s="118" customFormat="1" ht="15.75">
      <c r="A171" s="285"/>
      <c r="B171" s="286"/>
      <c r="C171" s="287"/>
      <c r="D171" s="865"/>
      <c r="E171" s="918"/>
      <c r="F171" s="291"/>
      <c r="G171" s="270"/>
      <c r="H171" s="133"/>
      <c r="I171" s="133"/>
      <c r="J171" s="133"/>
      <c r="K171" s="117"/>
      <c r="L171" s="117"/>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row>
    <row r="172" spans="1:56" s="118" customFormat="1" ht="26.25" thickBot="1">
      <c r="A172" s="19">
        <v>3</v>
      </c>
      <c r="B172" s="238" t="s">
        <v>314</v>
      </c>
      <c r="C172" s="239" t="s">
        <v>315</v>
      </c>
      <c r="D172" s="546">
        <v>19</v>
      </c>
      <c r="E172" s="919" t="s">
        <v>58</v>
      </c>
      <c r="F172" s="1629"/>
      <c r="G172" s="210">
        <f>ROUND(D172*F172,2)</f>
        <v>0</v>
      </c>
      <c r="H172" s="133"/>
      <c r="I172" s="133"/>
      <c r="J172" s="133"/>
      <c r="K172" s="117"/>
      <c r="L172" s="117"/>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row>
    <row r="173" spans="1:56" ht="13.5" thickTop="1">
      <c r="A173" s="240"/>
      <c r="B173" s="241"/>
      <c r="C173" s="232"/>
      <c r="D173" s="863"/>
      <c r="E173" s="930"/>
      <c r="F173" s="242"/>
      <c r="G173" s="233"/>
    </row>
    <row r="174" spans="1:56" ht="13.5" customHeight="1" thickBot="1">
      <c r="A174" s="25"/>
      <c r="B174" s="243"/>
      <c r="C174" s="235" t="s">
        <v>168</v>
      </c>
      <c r="D174" s="1680"/>
      <c r="E174" s="1681"/>
      <c r="F174" s="1683"/>
      <c r="G174" s="1684">
        <f>SUM(G168:G173)</f>
        <v>0</v>
      </c>
    </row>
    <row r="175" spans="1:56">
      <c r="A175" s="4"/>
      <c r="B175" s="198"/>
      <c r="C175" s="201"/>
      <c r="D175" s="202"/>
      <c r="E175" s="922"/>
      <c r="F175" s="202"/>
      <c r="G175" s="199"/>
    </row>
    <row r="176" spans="1:56" ht="13.5" thickBot="1">
      <c r="A176" s="203"/>
      <c r="B176" s="204"/>
      <c r="C176" s="205" t="s">
        <v>117</v>
      </c>
      <c r="D176" s="206"/>
      <c r="E176" s="921"/>
      <c r="F176" s="206"/>
      <c r="G176" s="207">
        <f>(G144+G156+G164+G174)</f>
        <v>0</v>
      </c>
    </row>
    <row r="177" spans="4:4" ht="13.5" thickTop="1">
      <c r="D177" s="1630">
        <f>SUM(D21:D173)</f>
        <v>192320.91999999998</v>
      </c>
    </row>
  </sheetData>
  <dataConsolidate/>
  <phoneticPr fontId="0" type="noConversion"/>
  <pageMargins left="0.98425196850393704" right="0.19685039370078741" top="1.299212598425197" bottom="0.78740157480314965" header="0.31496062992125984" footer="0.51181102362204722"/>
  <pageSetup paperSize="9" scale="96" fitToHeight="0" orientation="portrait" r:id="rId1"/>
  <headerFooter alignWithMargins="0">
    <oddHeader>&amp;LR3-441/1298 
Murska Sobota - Gederovci
&amp;RETAPA 4
&amp;A</oddHeader>
    <oddFooter>&amp;C &amp;P</oddFooter>
  </headerFooter>
  <rowBreaks count="5" manualBreakCount="5">
    <brk id="17" max="6" man="1"/>
    <brk id="45" max="6" man="1"/>
    <brk id="77" max="6" man="1"/>
    <brk id="108" max="6" man="1"/>
    <brk id="151"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7"/>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9.140625" style="40" bestFit="1" customWidth="1"/>
    <col min="5" max="5" width="5.5703125" style="897" customWidth="1"/>
    <col min="6" max="6" width="11.140625" style="296" bestFit="1"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1042</v>
      </c>
      <c r="C1" s="1"/>
      <c r="D1" s="40"/>
      <c r="E1" s="40"/>
      <c r="F1" s="36"/>
      <c r="G1" s="36"/>
      <c r="H1" s="1"/>
      <c r="I1" s="1"/>
    </row>
    <row r="2" spans="1:9" customFormat="1" ht="15.75">
      <c r="A2" s="1"/>
      <c r="B2" s="29" t="s">
        <v>993</v>
      </c>
      <c r="C2" s="1"/>
      <c r="D2" s="40"/>
      <c r="E2" s="40"/>
      <c r="F2" s="36"/>
      <c r="G2" s="36"/>
      <c r="H2" s="1"/>
      <c r="I2" s="1"/>
    </row>
    <row r="3" spans="1:9" customFormat="1" ht="13.5" thickBot="1">
      <c r="A3" s="1"/>
      <c r="B3" s="1"/>
      <c r="C3" s="1"/>
      <c r="D3" s="40"/>
      <c r="E3" s="40"/>
      <c r="F3" s="36"/>
      <c r="G3" s="36"/>
      <c r="H3" s="1"/>
      <c r="I3" s="1"/>
    </row>
    <row r="4" spans="1:9" customFormat="1">
      <c r="A4" s="68" t="s">
        <v>20</v>
      </c>
      <c r="B4" s="72"/>
      <c r="C4" s="69" t="s">
        <v>2</v>
      </c>
      <c r="D4" s="830"/>
      <c r="E4" s="70"/>
      <c r="F4" s="70"/>
      <c r="G4" s="71" t="s">
        <v>133</v>
      </c>
      <c r="H4" s="1"/>
      <c r="I4" s="1"/>
    </row>
    <row r="5" spans="1:9" customFormat="1">
      <c r="A5" s="61"/>
      <c r="B5" s="58"/>
      <c r="C5" s="30"/>
      <c r="D5" s="831"/>
      <c r="E5" s="38"/>
      <c r="F5" s="38"/>
      <c r="G5" s="65"/>
      <c r="H5" s="1"/>
      <c r="I5" s="1"/>
    </row>
    <row r="6" spans="1:9" customFormat="1">
      <c r="A6" s="62" t="s">
        <v>21</v>
      </c>
      <c r="B6" s="57"/>
      <c r="C6" s="33" t="s">
        <v>4</v>
      </c>
      <c r="D6" s="832"/>
      <c r="E6" s="39"/>
      <c r="F6" s="39"/>
      <c r="G6" s="63">
        <f>'4.2-koles'!G28</f>
        <v>0</v>
      </c>
      <c r="H6" s="1"/>
      <c r="I6" s="1"/>
    </row>
    <row r="7" spans="1:9" customFormat="1">
      <c r="A7" s="64"/>
      <c r="B7" s="58"/>
      <c r="C7" s="30"/>
      <c r="D7" s="831"/>
      <c r="E7" s="38"/>
      <c r="F7" s="38"/>
      <c r="G7" s="65"/>
      <c r="H7" s="1"/>
      <c r="I7" s="1"/>
    </row>
    <row r="8" spans="1:9" customFormat="1">
      <c r="A8" s="62" t="s">
        <v>11</v>
      </c>
      <c r="B8" s="57"/>
      <c r="C8" s="33" t="s">
        <v>12</v>
      </c>
      <c r="D8" s="832"/>
      <c r="E8" s="39"/>
      <c r="F8" s="39"/>
      <c r="G8" s="63">
        <f>'4.2-koles'!G55</f>
        <v>0</v>
      </c>
      <c r="H8" s="1"/>
      <c r="I8" s="1"/>
    </row>
    <row r="9" spans="1:9" customFormat="1">
      <c r="A9" s="64"/>
      <c r="B9" s="58"/>
      <c r="C9" s="30"/>
      <c r="D9" s="831"/>
      <c r="E9" s="38"/>
      <c r="F9" s="38"/>
      <c r="G9" s="65"/>
      <c r="H9" s="1"/>
      <c r="I9" s="1"/>
    </row>
    <row r="10" spans="1:9" customFormat="1">
      <c r="A10" s="62" t="s">
        <v>14</v>
      </c>
      <c r="B10" s="57"/>
      <c r="C10" s="33" t="s">
        <v>23</v>
      </c>
      <c r="D10" s="832"/>
      <c r="E10" s="39"/>
      <c r="F10" s="39"/>
      <c r="G10" s="63">
        <f>'4.2-koles'!G66</f>
        <v>0</v>
      </c>
      <c r="H10" s="1"/>
      <c r="I10" s="1"/>
    </row>
    <row r="11" spans="1:9" customFormat="1">
      <c r="A11" s="64"/>
      <c r="B11" s="58"/>
      <c r="C11" s="30"/>
      <c r="D11" s="831"/>
      <c r="E11" s="38"/>
      <c r="F11" s="38"/>
      <c r="G11" s="65"/>
      <c r="H11" s="1"/>
      <c r="I11" s="1"/>
    </row>
    <row r="12" spans="1:9" customFormat="1">
      <c r="A12" s="62" t="s">
        <v>15</v>
      </c>
      <c r="B12" s="57"/>
      <c r="C12" s="33" t="s">
        <v>16</v>
      </c>
      <c r="D12" s="832"/>
      <c r="E12" s="39"/>
      <c r="F12" s="39"/>
      <c r="G12" s="63">
        <f>'4.2-koles'!G75</f>
        <v>0</v>
      </c>
      <c r="H12" s="1"/>
      <c r="I12" s="1"/>
    </row>
    <row r="13" spans="1:9" customFormat="1">
      <c r="A13" s="64"/>
      <c r="B13" s="58"/>
      <c r="C13" s="30"/>
      <c r="D13" s="831"/>
      <c r="E13" s="38"/>
      <c r="F13" s="38"/>
      <c r="G13" s="65"/>
      <c r="H13" s="1"/>
      <c r="I13" s="1"/>
    </row>
    <row r="14" spans="1:9" s="31" customFormat="1">
      <c r="A14" s="62" t="s">
        <v>28</v>
      </c>
      <c r="B14" s="57"/>
      <c r="C14" s="33" t="s">
        <v>29</v>
      </c>
      <c r="D14" s="832"/>
      <c r="E14" s="39"/>
      <c r="F14" s="39"/>
      <c r="G14" s="63">
        <f>'4.2-koles'!G96</f>
        <v>0</v>
      </c>
      <c r="H14" s="41"/>
      <c r="I14" s="41"/>
    </row>
    <row r="15" spans="1:9" customFormat="1" ht="13.5" thickBot="1">
      <c r="A15" s="61"/>
      <c r="B15" s="58"/>
      <c r="C15" s="30"/>
      <c r="D15" s="831"/>
      <c r="E15" s="831"/>
      <c r="F15" s="38"/>
      <c r="G15" s="67"/>
      <c r="H15" s="1"/>
      <c r="I15" s="1"/>
    </row>
    <row r="16" spans="1:9" customFormat="1" ht="13.5" thickBot="1">
      <c r="A16" s="34"/>
      <c r="B16" s="59" t="s">
        <v>22</v>
      </c>
      <c r="C16" s="35"/>
      <c r="D16" s="833"/>
      <c r="E16" s="833"/>
      <c r="F16" s="37"/>
      <c r="G16" s="60">
        <f>SUM(G6:G15)</f>
        <v>0</v>
      </c>
      <c r="H16" s="1"/>
      <c r="I16" s="1"/>
    </row>
    <row r="17" spans="1:56" customFormat="1">
      <c r="A17" s="3"/>
      <c r="B17" s="1"/>
      <c r="C17" s="2"/>
      <c r="D17" s="40"/>
      <c r="E17" s="897"/>
      <c r="F17" s="36"/>
      <c r="G17" s="40"/>
      <c r="H17" s="1"/>
      <c r="I17" s="1"/>
    </row>
    <row r="18" spans="1:56" ht="13.5" thickBot="1"/>
    <row r="19" spans="1:56" s="157" customFormat="1" ht="26.25" thickTop="1">
      <c r="A19" s="867" t="s">
        <v>0</v>
      </c>
      <c r="B19" s="868" t="s">
        <v>1</v>
      </c>
      <c r="C19" s="818" t="s">
        <v>2</v>
      </c>
      <c r="D19" s="869" t="s">
        <v>129</v>
      </c>
      <c r="E19" s="819" t="s">
        <v>3</v>
      </c>
      <c r="F19" s="869" t="s">
        <v>1000</v>
      </c>
      <c r="G19" s="820" t="s">
        <v>133</v>
      </c>
      <c r="H19" s="41"/>
      <c r="I19" s="316"/>
      <c r="J19" s="133"/>
      <c r="K19" s="317"/>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c r="A20" s="4"/>
      <c r="B20" s="5"/>
      <c r="C20" s="47"/>
      <c r="D20" s="834"/>
      <c r="E20" s="898"/>
      <c r="F20" s="278"/>
      <c r="G20" s="208"/>
      <c r="K20" s="125"/>
    </row>
    <row r="21" spans="1:56" ht="15.75">
      <c r="A21" s="6"/>
      <c r="B21" s="7">
        <v>1</v>
      </c>
      <c r="C21" s="48" t="s">
        <v>4</v>
      </c>
      <c r="D21" s="835"/>
      <c r="E21" s="899"/>
      <c r="F21" s="278"/>
      <c r="G21" s="209"/>
      <c r="K21" s="125"/>
    </row>
    <row r="22" spans="1:56" ht="15.75">
      <c r="A22" s="8"/>
      <c r="B22" s="9"/>
      <c r="C22" s="49"/>
      <c r="D22" s="836"/>
      <c r="E22" s="900"/>
      <c r="F22" s="314"/>
      <c r="G22" s="210"/>
      <c r="K22" s="125"/>
    </row>
    <row r="23" spans="1:56">
      <c r="A23" s="6"/>
      <c r="B23" s="10"/>
      <c r="C23" s="50"/>
      <c r="D23" s="835"/>
      <c r="E23" s="899"/>
      <c r="F23" s="318"/>
      <c r="G23" s="209"/>
      <c r="K23" s="125"/>
    </row>
    <row r="24" spans="1:56" ht="38.25">
      <c r="A24" s="11">
        <v>1</v>
      </c>
      <c r="B24" s="12" t="s">
        <v>196</v>
      </c>
      <c r="C24" s="51" t="s">
        <v>199</v>
      </c>
      <c r="D24" s="836">
        <v>1.9770000000000001</v>
      </c>
      <c r="E24" s="901" t="s">
        <v>62</v>
      </c>
      <c r="F24" s="1629"/>
      <c r="G24" s="210">
        <f>ROUND(D24*F24,2)</f>
        <v>0</v>
      </c>
      <c r="I24" s="121"/>
      <c r="K24" s="124"/>
    </row>
    <row r="25" spans="1:56">
      <c r="A25" s="13"/>
      <c r="B25" s="14"/>
      <c r="C25" s="52"/>
      <c r="D25" s="835"/>
      <c r="E25" s="902"/>
      <c r="F25" s="108"/>
      <c r="G25" s="209"/>
      <c r="I25" s="121"/>
      <c r="K25" s="125"/>
    </row>
    <row r="26" spans="1:56" ht="39" thickBot="1">
      <c r="A26" s="15">
        <v>2</v>
      </c>
      <c r="B26" s="16" t="s">
        <v>198</v>
      </c>
      <c r="C26" s="53" t="s">
        <v>197</v>
      </c>
      <c r="D26" s="838">
        <v>100</v>
      </c>
      <c r="E26" s="903" t="s">
        <v>6</v>
      </c>
      <c r="F26" s="1871"/>
      <c r="G26" s="772">
        <f>ROUND(D26*F26,2)</f>
        <v>0</v>
      </c>
      <c r="I26" s="121"/>
      <c r="K26" s="126"/>
    </row>
    <row r="27" spans="1:56" ht="13.5" thickTop="1">
      <c r="A27" s="4"/>
      <c r="B27" s="5"/>
      <c r="C27" s="47"/>
      <c r="D27" s="839"/>
      <c r="E27" s="898"/>
      <c r="F27" s="278"/>
      <c r="G27" s="208"/>
      <c r="K27" s="125"/>
    </row>
    <row r="28" spans="1:56" ht="13.5" thickBot="1">
      <c r="A28" s="277"/>
      <c r="B28" s="17"/>
      <c r="C28" s="43" t="s">
        <v>10</v>
      </c>
      <c r="D28" s="840"/>
      <c r="E28" s="904"/>
      <c r="F28" s="279"/>
      <c r="G28" s="214">
        <f>SUM(G23:G27)</f>
        <v>0</v>
      </c>
      <c r="K28" s="125"/>
    </row>
    <row r="29" spans="1:56">
      <c r="A29" s="18"/>
      <c r="B29" s="90"/>
      <c r="C29" s="55"/>
      <c r="D29" s="905"/>
      <c r="E29" s="906"/>
      <c r="F29" s="278"/>
      <c r="G29" s="319"/>
      <c r="K29" s="125"/>
    </row>
    <row r="30" spans="1:56" ht="15.75">
      <c r="A30" s="18"/>
      <c r="B30" s="98" t="s">
        <v>11</v>
      </c>
      <c r="C30" s="99" t="s">
        <v>12</v>
      </c>
      <c r="D30" s="839"/>
      <c r="E30" s="898"/>
      <c r="F30" s="278"/>
      <c r="G30" s="208"/>
      <c r="K30" s="125"/>
    </row>
    <row r="31" spans="1:56" ht="15.75">
      <c r="A31" s="19"/>
      <c r="B31" s="100"/>
      <c r="C31" s="101"/>
      <c r="D31" s="844"/>
      <c r="E31" s="907"/>
      <c r="F31" s="314"/>
      <c r="G31" s="218"/>
      <c r="K31" s="125"/>
    </row>
    <row r="32" spans="1:56">
      <c r="A32" s="18"/>
      <c r="B32" s="20"/>
      <c r="C32" s="55"/>
      <c r="D32" s="839"/>
      <c r="E32" s="898"/>
      <c r="F32" s="278"/>
      <c r="G32" s="208"/>
      <c r="K32" s="125"/>
    </row>
    <row r="33" spans="1:63" ht="38.25">
      <c r="A33" s="19">
        <v>1</v>
      </c>
      <c r="B33" s="21" t="s">
        <v>38</v>
      </c>
      <c r="C33" s="44" t="s">
        <v>151</v>
      </c>
      <c r="D33" s="844">
        <v>3174</v>
      </c>
      <c r="E33" s="901" t="s">
        <v>26</v>
      </c>
      <c r="F33" s="1629"/>
      <c r="G33" s="210">
        <f>ROUND(D33*F33,2)</f>
        <v>0</v>
      </c>
      <c r="I33" s="121"/>
      <c r="K33" s="126"/>
    </row>
    <row r="34" spans="1:63" s="103" customFormat="1">
      <c r="A34" s="302"/>
      <c r="B34" s="109"/>
      <c r="C34" s="52"/>
      <c r="D34" s="839"/>
      <c r="E34" s="902"/>
      <c r="F34" s="110"/>
      <c r="G34" s="209"/>
      <c r="H34" s="134"/>
      <c r="I34" s="127"/>
      <c r="J34" s="128"/>
      <c r="K34" s="125"/>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row>
    <row r="35" spans="1:63" s="103" customFormat="1" ht="25.5">
      <c r="A35" s="114">
        <v>2</v>
      </c>
      <c r="B35" s="178" t="s">
        <v>150</v>
      </c>
      <c r="C35" s="51" t="s">
        <v>149</v>
      </c>
      <c r="D35" s="844">
        <v>887</v>
      </c>
      <c r="E35" s="901" t="s">
        <v>26</v>
      </c>
      <c r="F35" s="1629"/>
      <c r="G35" s="210">
        <f>ROUND(D35*F35,2)</f>
        <v>0</v>
      </c>
      <c r="H35" s="134"/>
      <c r="I35" s="127"/>
      <c r="J35" s="128"/>
      <c r="K35" s="126"/>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row>
    <row r="36" spans="1:63">
      <c r="A36" s="18"/>
      <c r="B36" s="22"/>
      <c r="C36" s="45"/>
      <c r="D36" s="839"/>
      <c r="E36" s="898"/>
      <c r="F36" s="108"/>
      <c r="G36" s="208"/>
      <c r="I36" s="121"/>
      <c r="K36" s="125"/>
      <c r="L36" s="320"/>
    </row>
    <row r="37" spans="1:63" ht="25.5">
      <c r="A37" s="19">
        <v>3</v>
      </c>
      <c r="B37" s="21" t="s">
        <v>40</v>
      </c>
      <c r="C37" s="44" t="s">
        <v>84</v>
      </c>
      <c r="D37" s="844">
        <v>668</v>
      </c>
      <c r="E37" s="901" t="s">
        <v>26</v>
      </c>
      <c r="F37" s="1629"/>
      <c r="G37" s="210">
        <f>ROUND(D37*F37,2)</f>
        <v>0</v>
      </c>
      <c r="I37" s="121"/>
      <c r="K37" s="126"/>
      <c r="L37" s="321"/>
    </row>
    <row r="38" spans="1:63">
      <c r="A38" s="302"/>
      <c r="B38" s="22"/>
      <c r="C38" s="45"/>
      <c r="D38" s="839"/>
      <c r="E38" s="898"/>
      <c r="F38" s="108"/>
      <c r="G38" s="209"/>
      <c r="I38" s="121"/>
      <c r="K38" s="125"/>
    </row>
    <row r="39" spans="1:63" s="103" customFormat="1" ht="25.5">
      <c r="A39" s="114">
        <v>4</v>
      </c>
      <c r="B39" s="115" t="s">
        <v>61</v>
      </c>
      <c r="C39" s="51" t="s">
        <v>86</v>
      </c>
      <c r="D39" s="845">
        <v>10478</v>
      </c>
      <c r="E39" s="901" t="s">
        <v>25</v>
      </c>
      <c r="F39" s="1629"/>
      <c r="G39" s="210">
        <f>ROUND(D39*F39,2)</f>
        <v>0</v>
      </c>
      <c r="H39" s="134"/>
      <c r="I39" s="127"/>
      <c r="J39" s="128"/>
      <c r="K39" s="131"/>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1:63">
      <c r="A40" s="18"/>
      <c r="B40" s="268"/>
      <c r="C40" s="181"/>
      <c r="D40" s="846"/>
      <c r="E40" s="908"/>
      <c r="F40" s="269"/>
      <c r="G40" s="270"/>
      <c r="I40" s="121"/>
      <c r="K40" s="125"/>
    </row>
    <row r="41" spans="1:63" s="103" customFormat="1" ht="38.25">
      <c r="A41" s="19">
        <v>5</v>
      </c>
      <c r="B41" s="178" t="s">
        <v>180</v>
      </c>
      <c r="C41" s="51" t="s">
        <v>181</v>
      </c>
      <c r="D41" s="845">
        <v>10478</v>
      </c>
      <c r="E41" s="901" t="s">
        <v>25</v>
      </c>
      <c r="F41" s="1629"/>
      <c r="G41" s="210">
        <f>ROUND(D41*F41,2)</f>
        <v>0</v>
      </c>
      <c r="H41" s="134"/>
      <c r="I41" s="127"/>
      <c r="J41" s="128"/>
      <c r="K41" s="131"/>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row>
    <row r="42" spans="1:63">
      <c r="A42" s="302"/>
      <c r="B42" s="27"/>
      <c r="C42" s="47"/>
      <c r="D42" s="839"/>
      <c r="E42" s="898"/>
      <c r="F42" s="278"/>
      <c r="G42" s="208"/>
      <c r="K42" s="125"/>
    </row>
    <row r="43" spans="1:63" s="280" customFormat="1" ht="26.25" thickBot="1">
      <c r="A43" s="114">
        <v>6</v>
      </c>
      <c r="B43" s="21" t="s">
        <v>206</v>
      </c>
      <c r="C43" s="44" t="s">
        <v>205</v>
      </c>
      <c r="D43" s="844">
        <v>5265</v>
      </c>
      <c r="E43" s="901" t="s">
        <v>26</v>
      </c>
      <c r="F43" s="1629"/>
      <c r="G43" s="210">
        <f>ROUND(D43*F43,2)</f>
        <v>0</v>
      </c>
      <c r="H43" s="41"/>
      <c r="I43" s="121"/>
      <c r="J43" s="133"/>
      <c r="K43" s="126"/>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row>
    <row r="44" spans="1:63" ht="13.5" thickTop="1">
      <c r="A44" s="18"/>
      <c r="B44" s="22"/>
      <c r="C44" s="45"/>
      <c r="D44" s="839"/>
      <c r="E44" s="898"/>
      <c r="F44" s="108"/>
      <c r="G44" s="208"/>
      <c r="I44" s="121"/>
      <c r="K44" s="125"/>
    </row>
    <row r="45" spans="1:63" ht="38.25">
      <c r="A45" s="19">
        <v>7</v>
      </c>
      <c r="B45" s="21" t="s">
        <v>210</v>
      </c>
      <c r="C45" s="44" t="s">
        <v>209</v>
      </c>
      <c r="D45" s="844">
        <v>1922</v>
      </c>
      <c r="E45" s="901" t="s">
        <v>26</v>
      </c>
      <c r="F45" s="1629"/>
      <c r="G45" s="210">
        <f>ROUND(D45*F45,2)</f>
        <v>0</v>
      </c>
      <c r="I45" s="121"/>
      <c r="K45" s="126"/>
    </row>
    <row r="46" spans="1:63">
      <c r="A46" s="302"/>
      <c r="B46" s="20"/>
      <c r="C46" s="55"/>
      <c r="D46" s="839"/>
      <c r="E46" s="898"/>
      <c r="F46" s="278"/>
      <c r="G46" s="208"/>
      <c r="K46" s="125"/>
    </row>
    <row r="47" spans="1:63" ht="25.5">
      <c r="A47" s="114">
        <v>8</v>
      </c>
      <c r="B47" s="180" t="s">
        <v>42</v>
      </c>
      <c r="C47" s="44" t="s">
        <v>118</v>
      </c>
      <c r="D47" s="844">
        <v>9494</v>
      </c>
      <c r="E47" s="901" t="s">
        <v>25</v>
      </c>
      <c r="F47" s="1629"/>
      <c r="G47" s="210">
        <f>ROUND(D47*F47,2)</f>
        <v>0</v>
      </c>
      <c r="I47" s="121"/>
      <c r="J47" s="117"/>
      <c r="K47" s="126"/>
    </row>
    <row r="48" spans="1:63">
      <c r="A48" s="18"/>
      <c r="B48" s="27"/>
      <c r="C48" s="47"/>
      <c r="D48" s="839"/>
      <c r="E48" s="898"/>
      <c r="F48" s="108"/>
      <c r="G48" s="208"/>
      <c r="H48" s="102"/>
      <c r="I48" s="102"/>
      <c r="J48" s="102"/>
      <c r="K48" s="102"/>
      <c r="L48" s="102"/>
      <c r="M48" s="102"/>
      <c r="N48" s="102"/>
      <c r="O48" s="41"/>
      <c r="P48" s="121"/>
      <c r="R48" s="126"/>
      <c r="BE48" s="133"/>
      <c r="BF48" s="133"/>
      <c r="BG48" s="133"/>
      <c r="BH48" s="133"/>
      <c r="BI48" s="133"/>
      <c r="BJ48" s="133"/>
      <c r="BK48" s="133"/>
    </row>
    <row r="49" spans="1:63" ht="25.5">
      <c r="A49" s="19">
        <v>9</v>
      </c>
      <c r="B49" s="246">
        <v>29113</v>
      </c>
      <c r="C49" s="247" t="s">
        <v>154</v>
      </c>
      <c r="D49" s="844">
        <v>3500</v>
      </c>
      <c r="E49" s="901" t="s">
        <v>63</v>
      </c>
      <c r="F49" s="1629"/>
      <c r="G49" s="210">
        <f>ROUND(D49*F49,2)</f>
        <v>0</v>
      </c>
      <c r="H49" s="102"/>
      <c r="I49" s="102"/>
      <c r="J49" s="102"/>
      <c r="K49" s="102"/>
      <c r="L49" s="102"/>
      <c r="M49" s="102"/>
      <c r="N49" s="102"/>
      <c r="O49" s="41"/>
      <c r="P49" s="121"/>
      <c r="R49" s="125"/>
      <c r="BE49" s="133"/>
      <c r="BF49" s="133"/>
      <c r="BG49" s="133"/>
      <c r="BH49" s="133"/>
      <c r="BI49" s="133"/>
      <c r="BJ49" s="133"/>
      <c r="BK49" s="133"/>
    </row>
    <row r="50" spans="1:63">
      <c r="A50" s="302"/>
      <c r="B50" s="27"/>
      <c r="C50" s="47"/>
      <c r="D50" s="839"/>
      <c r="E50" s="898"/>
      <c r="F50" s="108"/>
      <c r="G50" s="208"/>
      <c r="H50" s="102"/>
      <c r="I50" s="102"/>
      <c r="J50" s="102"/>
      <c r="K50" s="102"/>
      <c r="L50" s="102"/>
      <c r="M50" s="102"/>
      <c r="N50" s="102"/>
      <c r="O50" s="41"/>
      <c r="P50" s="121"/>
      <c r="R50" s="126"/>
      <c r="BE50" s="133"/>
      <c r="BF50" s="133"/>
      <c r="BG50" s="133"/>
      <c r="BH50" s="133"/>
      <c r="BI50" s="133"/>
      <c r="BJ50" s="133"/>
      <c r="BK50" s="133"/>
    </row>
    <row r="51" spans="1:63" ht="25.5">
      <c r="A51" s="114">
        <v>10</v>
      </c>
      <c r="B51" s="246">
        <v>29121</v>
      </c>
      <c r="C51" s="247" t="s">
        <v>247</v>
      </c>
      <c r="D51" s="844">
        <v>3110</v>
      </c>
      <c r="E51" s="901" t="s">
        <v>63</v>
      </c>
      <c r="F51" s="1629"/>
      <c r="G51" s="210">
        <f>ROUND(D51*F51,2)</f>
        <v>0</v>
      </c>
      <c r="H51" s="102"/>
      <c r="I51" s="102"/>
      <c r="J51" s="102"/>
      <c r="K51" s="102"/>
      <c r="L51" s="102"/>
      <c r="M51" s="102"/>
      <c r="N51" s="102"/>
      <c r="O51" s="41"/>
      <c r="P51" s="121"/>
      <c r="R51" s="125"/>
      <c r="BE51" s="133"/>
      <c r="BF51" s="133"/>
      <c r="BG51" s="133"/>
      <c r="BH51" s="133"/>
      <c r="BI51" s="133"/>
      <c r="BJ51" s="133"/>
      <c r="BK51" s="133"/>
    </row>
    <row r="52" spans="1:63">
      <c r="A52" s="18"/>
      <c r="B52" s="27"/>
      <c r="C52" s="47"/>
      <c r="D52" s="839"/>
      <c r="E52" s="898"/>
      <c r="F52" s="108"/>
      <c r="G52" s="208"/>
      <c r="H52" s="102"/>
      <c r="I52" s="102"/>
      <c r="J52" s="102"/>
      <c r="K52" s="102"/>
      <c r="L52" s="102"/>
      <c r="M52" s="102"/>
      <c r="N52" s="102"/>
      <c r="O52" s="41"/>
      <c r="P52" s="121"/>
      <c r="R52" s="126"/>
      <c r="BE52" s="133"/>
      <c r="BF52" s="133"/>
      <c r="BG52" s="133"/>
      <c r="BH52" s="133"/>
      <c r="BI52" s="133"/>
      <c r="BJ52" s="133"/>
      <c r="BK52" s="133"/>
    </row>
    <row r="53" spans="1:63" ht="26.25" thickBot="1">
      <c r="A53" s="23">
        <v>11</v>
      </c>
      <c r="B53" s="300">
        <v>29133</v>
      </c>
      <c r="C53" s="301" t="s">
        <v>43</v>
      </c>
      <c r="D53" s="847">
        <v>1555</v>
      </c>
      <c r="E53" s="903" t="s">
        <v>26</v>
      </c>
      <c r="F53" s="1871"/>
      <c r="G53" s="772">
        <f>ROUND(D53*F53,2)</f>
        <v>0</v>
      </c>
      <c r="H53" s="296"/>
      <c r="I53" s="102"/>
      <c r="J53" s="102"/>
      <c r="K53" s="102"/>
      <c r="L53" s="102"/>
      <c r="M53" s="102"/>
      <c r="N53" s="102"/>
      <c r="O53" s="41"/>
      <c r="P53" s="121"/>
      <c r="R53" s="125"/>
      <c r="BE53" s="133"/>
      <c r="BF53" s="133"/>
      <c r="BG53" s="133"/>
      <c r="BH53" s="133"/>
      <c r="BI53" s="133"/>
      <c r="BJ53" s="133"/>
      <c r="BK53" s="133"/>
    </row>
    <row r="54" spans="1:63" ht="13.5" thickTop="1">
      <c r="A54" s="18"/>
      <c r="B54" s="90"/>
      <c r="C54" s="298"/>
      <c r="D54" s="839"/>
      <c r="E54" s="898"/>
      <c r="F54" s="278"/>
      <c r="G54" s="299"/>
      <c r="K54" s="125"/>
    </row>
    <row r="55" spans="1:63" ht="13.5" thickBot="1">
      <c r="A55" s="283"/>
      <c r="B55" s="17"/>
      <c r="C55" s="43" t="s">
        <v>13</v>
      </c>
      <c r="D55" s="840"/>
      <c r="E55" s="904"/>
      <c r="F55" s="279"/>
      <c r="G55" s="214">
        <f>SUM(G32:G54)</f>
        <v>0</v>
      </c>
      <c r="K55" s="125"/>
    </row>
    <row r="56" spans="1:63">
      <c r="A56" s="95"/>
      <c r="B56" s="96"/>
      <c r="C56" s="97"/>
      <c r="D56" s="849"/>
      <c r="E56" s="911"/>
      <c r="F56" s="313"/>
      <c r="G56" s="220"/>
      <c r="K56" s="125"/>
    </row>
    <row r="57" spans="1:63" ht="15.75">
      <c r="A57" s="18"/>
      <c r="B57" s="98" t="s">
        <v>14</v>
      </c>
      <c r="C57" s="99" t="s">
        <v>23</v>
      </c>
      <c r="D57" s="839"/>
      <c r="E57" s="898"/>
      <c r="F57" s="278"/>
      <c r="G57" s="208"/>
      <c r="K57" s="125"/>
    </row>
    <row r="58" spans="1:63" ht="15.75">
      <c r="A58" s="19"/>
      <c r="B58" s="100"/>
      <c r="C58" s="101"/>
      <c r="D58" s="844"/>
      <c r="E58" s="907"/>
      <c r="F58" s="314"/>
      <c r="G58" s="218"/>
      <c r="I58" s="121"/>
      <c r="K58" s="125"/>
    </row>
    <row r="59" spans="1:63">
      <c r="A59" s="18"/>
      <c r="B59" s="22"/>
      <c r="C59" s="45"/>
      <c r="D59" s="839"/>
      <c r="E59" s="898"/>
      <c r="F59" s="108"/>
      <c r="G59" s="209"/>
      <c r="K59" s="125"/>
    </row>
    <row r="60" spans="1:63" ht="51">
      <c r="A60" s="19">
        <v>1</v>
      </c>
      <c r="B60" s="180" t="s">
        <v>87</v>
      </c>
      <c r="C60" s="44" t="s">
        <v>88</v>
      </c>
      <c r="D60" s="844">
        <v>5020</v>
      </c>
      <c r="E60" s="907" t="s">
        <v>26</v>
      </c>
      <c r="F60" s="1629"/>
      <c r="G60" s="210">
        <f>ROUND(D60*F60,2)</f>
        <v>0</v>
      </c>
      <c r="I60" s="121"/>
      <c r="K60" s="125"/>
    </row>
    <row r="61" spans="1:63">
      <c r="A61" s="18"/>
      <c r="B61" s="22"/>
      <c r="C61" s="45"/>
      <c r="D61" s="839"/>
      <c r="E61" s="898"/>
      <c r="F61" s="278"/>
      <c r="G61" s="209"/>
      <c r="K61" s="125"/>
    </row>
    <row r="62" spans="1:63" ht="38.25">
      <c r="A62" s="19">
        <v>2</v>
      </c>
      <c r="B62" s="180" t="s">
        <v>156</v>
      </c>
      <c r="C62" s="44" t="s">
        <v>155</v>
      </c>
      <c r="D62" s="844">
        <v>1945</v>
      </c>
      <c r="E62" s="907" t="s">
        <v>25</v>
      </c>
      <c r="F62" s="1629"/>
      <c r="G62" s="210">
        <f>ROUND(D62*F62,2)</f>
        <v>0</v>
      </c>
      <c r="K62" s="125"/>
    </row>
    <row r="63" spans="1:63">
      <c r="A63" s="179"/>
      <c r="B63" s="294"/>
      <c r="C63" s="303"/>
      <c r="D63" s="851"/>
      <c r="E63" s="928"/>
      <c r="F63" s="304"/>
      <c r="G63" s="295"/>
      <c r="K63" s="125"/>
    </row>
    <row r="64" spans="1:63" ht="26.25" thickBot="1">
      <c r="A64" s="23">
        <v>3</v>
      </c>
      <c r="B64" s="24" t="s">
        <v>128</v>
      </c>
      <c r="C64" s="46" t="s">
        <v>127</v>
      </c>
      <c r="D64" s="847">
        <v>593</v>
      </c>
      <c r="E64" s="909" t="s">
        <v>36</v>
      </c>
      <c r="F64" s="1871"/>
      <c r="G64" s="772">
        <f>ROUND(D64*F64,2)</f>
        <v>0</v>
      </c>
      <c r="K64" s="125"/>
    </row>
    <row r="65" spans="1:56" ht="13.5" thickTop="1">
      <c r="A65" s="18"/>
      <c r="B65" s="90"/>
      <c r="C65" s="47"/>
      <c r="D65" s="839"/>
      <c r="E65" s="898"/>
      <c r="F65" s="278"/>
      <c r="G65" s="208"/>
      <c r="K65" s="125"/>
    </row>
    <row r="66" spans="1:56" ht="26.25" thickBot="1">
      <c r="A66" s="25"/>
      <c r="B66" s="91"/>
      <c r="C66" s="43" t="s">
        <v>24</v>
      </c>
      <c r="D66" s="840"/>
      <c r="E66" s="904"/>
      <c r="F66" s="279"/>
      <c r="G66" s="214">
        <f>SUM(G59:G65)</f>
        <v>0</v>
      </c>
      <c r="K66" s="125"/>
    </row>
    <row r="67" spans="1:56" s="157" customFormat="1">
      <c r="A67" s="4"/>
      <c r="B67" s="5"/>
      <c r="C67" s="47"/>
      <c r="D67" s="839"/>
      <c r="E67" s="898"/>
      <c r="F67" s="278"/>
      <c r="G67" s="208"/>
      <c r="H67" s="41"/>
      <c r="I67" s="121"/>
      <c r="J67" s="133"/>
      <c r="K67" s="126"/>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1:56" s="133" customFormat="1" ht="15.75">
      <c r="A68" s="18"/>
      <c r="B68" s="98" t="s">
        <v>15</v>
      </c>
      <c r="C68" s="99" t="s">
        <v>16</v>
      </c>
      <c r="D68" s="839"/>
      <c r="E68" s="898"/>
      <c r="F68" s="278"/>
      <c r="G68" s="208"/>
      <c r="H68" s="41"/>
      <c r="I68" s="121"/>
      <c r="K68" s="125"/>
    </row>
    <row r="69" spans="1:56" s="157" customFormat="1" ht="15.75">
      <c r="A69" s="19"/>
      <c r="B69" s="100"/>
      <c r="C69" s="101"/>
      <c r="D69" s="844"/>
      <c r="E69" s="907"/>
      <c r="F69" s="314"/>
      <c r="G69" s="218"/>
      <c r="H69" s="41"/>
      <c r="I69" s="121"/>
      <c r="J69" s="133"/>
      <c r="K69" s="126"/>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1:56" ht="9.75" customHeight="1">
      <c r="A70" s="18"/>
      <c r="B70" s="22"/>
      <c r="C70" s="45"/>
      <c r="D70" s="834"/>
      <c r="E70" s="898"/>
      <c r="F70" s="278"/>
      <c r="G70" s="209"/>
    </row>
    <row r="71" spans="1:56" ht="39" customHeight="1">
      <c r="A71" s="19">
        <v>1</v>
      </c>
      <c r="B71" s="21" t="s">
        <v>17</v>
      </c>
      <c r="C71" s="44" t="s">
        <v>98</v>
      </c>
      <c r="D71" s="852">
        <v>40</v>
      </c>
      <c r="E71" s="907" t="s">
        <v>5</v>
      </c>
      <c r="F71" s="1629"/>
      <c r="G71" s="210">
        <f>ROUND(D71*F71,2)</f>
        <v>0</v>
      </c>
    </row>
    <row r="72" spans="1:56" ht="13.5" customHeight="1">
      <c r="A72" s="18"/>
      <c r="B72" s="22"/>
      <c r="C72" s="45"/>
      <c r="D72" s="834"/>
      <c r="E72" s="898"/>
      <c r="F72" s="108"/>
      <c r="G72" s="209"/>
    </row>
    <row r="73" spans="1:56" ht="51.75" thickBot="1">
      <c r="A73" s="23">
        <v>2</v>
      </c>
      <c r="B73" s="24" t="s">
        <v>161</v>
      </c>
      <c r="C73" s="46" t="s">
        <v>160</v>
      </c>
      <c r="D73" s="854">
        <v>7</v>
      </c>
      <c r="E73" s="909" t="s">
        <v>6</v>
      </c>
      <c r="F73" s="1871"/>
      <c r="G73" s="772">
        <f>ROUND(D73*F73,2)</f>
        <v>0</v>
      </c>
    </row>
    <row r="74" spans="1:56" ht="13.5" thickTop="1">
      <c r="A74" s="18"/>
      <c r="B74" s="22"/>
      <c r="C74" s="45"/>
      <c r="D74" s="834"/>
      <c r="E74" s="898"/>
      <c r="F74" s="278"/>
      <c r="G74" s="208"/>
    </row>
    <row r="75" spans="1:56" ht="13.5" thickBot="1">
      <c r="A75" s="25"/>
      <c r="B75" s="26"/>
      <c r="C75" s="42" t="s">
        <v>59</v>
      </c>
      <c r="D75" s="855"/>
      <c r="E75" s="904"/>
      <c r="F75" s="279"/>
      <c r="G75" s="213">
        <f>SUM(G70:G74)</f>
        <v>0</v>
      </c>
    </row>
    <row r="76" spans="1:56" s="118" customFormat="1" ht="15.75">
      <c r="A76" s="92"/>
      <c r="B76" s="182"/>
      <c r="C76" s="183"/>
      <c r="D76" s="856"/>
      <c r="E76" s="912"/>
      <c r="F76" s="823"/>
      <c r="G76" s="184"/>
      <c r="H76" s="133"/>
      <c r="I76" s="133"/>
      <c r="J76" s="133"/>
      <c r="K76" s="119"/>
      <c r="L76" s="117"/>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1:56" s="118" customFormat="1" ht="15.75">
      <c r="A77" s="185"/>
      <c r="B77" s="186" t="s">
        <v>28</v>
      </c>
      <c r="C77" s="187" t="s">
        <v>103</v>
      </c>
      <c r="D77" s="857"/>
      <c r="E77" s="913"/>
      <c r="F77" s="824"/>
      <c r="G77" s="188"/>
      <c r="H77" s="133"/>
      <c r="I77" s="133"/>
      <c r="J77" s="133"/>
      <c r="K77" s="119"/>
      <c r="L77" s="117"/>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1:56" s="118" customFormat="1" ht="18" customHeight="1">
      <c r="A78" s="221"/>
      <c r="B78" s="222"/>
      <c r="C78" s="223"/>
      <c r="D78" s="858"/>
      <c r="E78" s="914"/>
      <c r="F78" s="825"/>
      <c r="G78" s="224"/>
      <c r="H78" s="133"/>
      <c r="I78" s="133"/>
      <c r="J78" s="133"/>
      <c r="K78" s="117"/>
      <c r="L78" s="117"/>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1:56" s="118" customFormat="1" ht="15.75">
      <c r="A79" s="191"/>
      <c r="B79" s="192"/>
      <c r="C79" s="193"/>
      <c r="D79" s="860"/>
      <c r="E79" s="915"/>
      <c r="F79" s="824"/>
      <c r="G79" s="194"/>
      <c r="H79" s="133"/>
      <c r="I79" s="133"/>
      <c r="J79" s="133"/>
      <c r="K79" s="117"/>
      <c r="L79" s="117"/>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1:56" s="118" customFormat="1" ht="38.25">
      <c r="A80" s="11">
        <v>1</v>
      </c>
      <c r="B80" s="228" t="s">
        <v>106</v>
      </c>
      <c r="C80" s="229" t="s">
        <v>107</v>
      </c>
      <c r="D80" s="861">
        <v>2</v>
      </c>
      <c r="E80" s="859" t="s">
        <v>6</v>
      </c>
      <c r="F80" s="1629"/>
      <c r="G80" s="210">
        <f>ROUND(D80*F80,2)</f>
        <v>0</v>
      </c>
      <c r="H80" s="133"/>
      <c r="I80" s="133"/>
      <c r="J80" s="133"/>
      <c r="K80" s="117"/>
      <c r="L80" s="117"/>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1:56" s="118" customFormat="1" ht="15.75">
      <c r="A81" s="13"/>
      <c r="B81" s="195"/>
      <c r="C81" s="196"/>
      <c r="D81" s="862"/>
      <c r="E81" s="916"/>
      <c r="F81" s="824"/>
      <c r="G81" s="190"/>
      <c r="H81" s="133"/>
      <c r="I81" s="133"/>
      <c r="J81" s="133"/>
      <c r="K81" s="117"/>
      <c r="L81" s="117"/>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2" spans="1:56" s="118" customFormat="1" ht="51">
      <c r="A82" s="11">
        <v>2</v>
      </c>
      <c r="B82" s="228" t="s">
        <v>188</v>
      </c>
      <c r="C82" s="229" t="s">
        <v>110</v>
      </c>
      <c r="D82" s="788">
        <v>2</v>
      </c>
      <c r="E82" s="859" t="s">
        <v>6</v>
      </c>
      <c r="F82" s="1629"/>
      <c r="G82" s="210">
        <f>ROUND(D82*F82,2)</f>
        <v>0</v>
      </c>
      <c r="H82" s="133"/>
      <c r="I82" s="133"/>
      <c r="J82" s="133"/>
      <c r="K82" s="117"/>
      <c r="L82" s="117"/>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row>
    <row r="83" spans="1:56" s="118" customFormat="1" ht="15.75">
      <c r="A83" s="191"/>
      <c r="B83" s="195"/>
      <c r="C83" s="196"/>
      <c r="D83" s="862"/>
      <c r="E83" s="916"/>
      <c r="F83" s="824"/>
      <c r="G83" s="190"/>
      <c r="H83" s="133"/>
      <c r="I83" s="133"/>
      <c r="J83" s="133"/>
      <c r="K83" s="117"/>
      <c r="L83" s="117"/>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row>
    <row r="84" spans="1:56" s="118" customFormat="1" ht="51">
      <c r="A84" s="11">
        <v>3</v>
      </c>
      <c r="B84" s="228" t="s">
        <v>189</v>
      </c>
      <c r="C84" s="229" t="s">
        <v>190</v>
      </c>
      <c r="D84" s="788">
        <v>0</v>
      </c>
      <c r="E84" s="859" t="s">
        <v>6</v>
      </c>
      <c r="F84" s="1629"/>
      <c r="G84" s="210">
        <f>ROUND(D84*F84,2)</f>
        <v>0</v>
      </c>
      <c r="H84" s="133"/>
      <c r="I84" s="133"/>
      <c r="J84" s="133"/>
      <c r="K84" s="117"/>
      <c r="L84" s="117"/>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row>
    <row r="85" spans="1:56" s="118" customFormat="1" ht="15.75">
      <c r="A85" s="13"/>
      <c r="B85" s="195"/>
      <c r="C85" s="196"/>
      <c r="D85" s="862"/>
      <c r="E85" s="916"/>
      <c r="F85" s="824"/>
      <c r="G85" s="190"/>
      <c r="H85" s="133"/>
      <c r="I85" s="133"/>
      <c r="J85" s="133"/>
      <c r="K85" s="117"/>
      <c r="L85" s="117"/>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1:56" s="118" customFormat="1" ht="63.75">
      <c r="A86" s="11">
        <v>4</v>
      </c>
      <c r="B86" s="228" t="s">
        <v>316</v>
      </c>
      <c r="C86" s="229" t="s">
        <v>356</v>
      </c>
      <c r="D86" s="788">
        <v>2</v>
      </c>
      <c r="E86" s="859" t="s">
        <v>6</v>
      </c>
      <c r="F86" s="1629"/>
      <c r="G86" s="210">
        <f>ROUND(D86*F86,2)</f>
        <v>0</v>
      </c>
      <c r="H86" s="133"/>
      <c r="I86" s="133"/>
      <c r="J86" s="133"/>
      <c r="K86" s="117"/>
      <c r="L86" s="117"/>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row>
    <row r="87" spans="1:56" s="118" customFormat="1" ht="15.75">
      <c r="A87" s="13"/>
      <c r="B87" s="195"/>
      <c r="C87" s="196"/>
      <c r="D87" s="862"/>
      <c r="E87" s="916"/>
      <c r="F87" s="824"/>
      <c r="G87" s="190"/>
      <c r="H87" s="133"/>
      <c r="I87" s="133"/>
      <c r="J87" s="133"/>
      <c r="K87" s="117"/>
      <c r="L87" s="117"/>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row>
    <row r="88" spans="1:56" s="118" customFormat="1" ht="63.75">
      <c r="A88" s="11">
        <v>5</v>
      </c>
      <c r="B88" s="228" t="s">
        <v>134</v>
      </c>
      <c r="C88" s="229" t="s">
        <v>357</v>
      </c>
      <c r="D88" s="788">
        <v>2</v>
      </c>
      <c r="E88" s="859" t="s">
        <v>6</v>
      </c>
      <c r="F88" s="1629"/>
      <c r="G88" s="210">
        <f>ROUND(D88*F88,2)</f>
        <v>0</v>
      </c>
      <c r="H88" s="133"/>
      <c r="I88" s="133"/>
      <c r="J88" s="133"/>
      <c r="K88" s="121"/>
      <c r="L88" s="117"/>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row>
    <row r="89" spans="1:56" s="118" customFormat="1" ht="15.75">
      <c r="A89" s="13"/>
      <c r="B89" s="286"/>
      <c r="C89" s="287"/>
      <c r="D89" s="865"/>
      <c r="E89" s="918"/>
      <c r="F89" s="291"/>
      <c r="G89" s="270"/>
      <c r="H89" s="133"/>
      <c r="I89" s="133"/>
      <c r="J89" s="133"/>
      <c r="K89" s="117"/>
      <c r="L89" s="117"/>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row>
    <row r="90" spans="1:56" s="118" customFormat="1" ht="89.25">
      <c r="A90" s="11">
        <v>6</v>
      </c>
      <c r="B90" s="238" t="s">
        <v>317</v>
      </c>
      <c r="C90" s="239" t="s">
        <v>318</v>
      </c>
      <c r="D90" s="866">
        <v>927</v>
      </c>
      <c r="E90" s="919" t="s">
        <v>115</v>
      </c>
      <c r="F90" s="1629"/>
      <c r="G90" s="210">
        <f>ROUND(D90*F90,2)</f>
        <v>0</v>
      </c>
      <c r="H90" s="133"/>
      <c r="I90" s="133"/>
      <c r="J90" s="133"/>
      <c r="K90" s="117"/>
      <c r="L90" s="117"/>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row>
    <row r="91" spans="1:56" s="118" customFormat="1" ht="15.75">
      <c r="A91" s="191"/>
      <c r="B91" s="286"/>
      <c r="C91" s="287"/>
      <c r="D91" s="865"/>
      <c r="E91" s="918"/>
      <c r="F91" s="291"/>
      <c r="G91" s="270"/>
      <c r="H91" s="133"/>
      <c r="I91" s="133"/>
      <c r="J91" s="133"/>
      <c r="K91" s="117"/>
      <c r="L91" s="117"/>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row>
    <row r="92" spans="1:56" s="118" customFormat="1" ht="102">
      <c r="A92" s="11">
        <v>9</v>
      </c>
      <c r="B92" s="238" t="s">
        <v>317</v>
      </c>
      <c r="C92" s="239" t="s">
        <v>323</v>
      </c>
      <c r="D92" s="866">
        <v>10</v>
      </c>
      <c r="E92" s="919" t="s">
        <v>115</v>
      </c>
      <c r="F92" s="1629"/>
      <c r="G92" s="210">
        <f>ROUND(D92*F92,2)</f>
        <v>0</v>
      </c>
      <c r="H92" s="133"/>
      <c r="I92" s="133"/>
      <c r="J92" s="133"/>
      <c r="K92" s="117"/>
      <c r="L92" s="117"/>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row>
    <row r="93" spans="1:56" s="118" customFormat="1" ht="15.75">
      <c r="A93" s="285"/>
      <c r="B93" s="286"/>
      <c r="C93" s="287"/>
      <c r="D93" s="865"/>
      <c r="E93" s="918"/>
      <c r="F93" s="291"/>
      <c r="G93" s="270"/>
      <c r="H93" s="133"/>
      <c r="I93" s="133"/>
      <c r="J93" s="133"/>
      <c r="K93" s="117"/>
      <c r="L93" s="117"/>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row>
    <row r="94" spans="1:56" s="118" customFormat="1" ht="39" thickBot="1">
      <c r="A94" s="23">
        <v>10</v>
      </c>
      <c r="B94" s="310" t="s">
        <v>319</v>
      </c>
      <c r="C94" s="311" t="s">
        <v>320</v>
      </c>
      <c r="D94" s="206">
        <v>927</v>
      </c>
      <c r="E94" s="921" t="s">
        <v>115</v>
      </c>
      <c r="F94" s="1871"/>
      <c r="G94" s="772">
        <f>ROUND(D94*F94,2)</f>
        <v>0</v>
      </c>
      <c r="H94" s="133"/>
      <c r="I94" s="133"/>
      <c r="J94" s="133"/>
      <c r="K94" s="117"/>
      <c r="L94" s="117"/>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row>
    <row r="95" spans="1:56" ht="13.5" thickTop="1">
      <c r="A95" s="4"/>
      <c r="B95" s="198"/>
      <c r="C95" s="201"/>
      <c r="D95" s="202"/>
      <c r="E95" s="922"/>
      <c r="F95" s="202"/>
      <c r="G95" s="199"/>
    </row>
    <row r="96" spans="1:56" ht="13.5" thickBot="1">
      <c r="A96" s="203"/>
      <c r="B96" s="204"/>
      <c r="C96" s="205" t="s">
        <v>117</v>
      </c>
      <c r="D96" s="206"/>
      <c r="E96" s="921"/>
      <c r="F96" s="206"/>
      <c r="G96" s="207">
        <f>SUM(G79:G95)</f>
        <v>0</v>
      </c>
    </row>
    <row r="97" spans="4:4" ht="13.5" thickTop="1">
      <c r="D97" s="1630">
        <f>SUM(D21:D95)</f>
        <v>60109.976999999999</v>
      </c>
    </row>
  </sheetData>
  <dataConsolidate/>
  <phoneticPr fontId="26" type="noConversion"/>
  <pageMargins left="0.98425196850393704" right="0.19685039370078741" top="1.299212598425197" bottom="0.78740157480314965" header="0.31496062992125984" footer="0.51181102362204722"/>
  <pageSetup paperSize="9" scale="93" orientation="portrait" r:id="rId1"/>
  <headerFooter alignWithMargins="0">
    <oddHeader>&amp;LR3-441/1298 
Murska Sobota - Gederovci
&amp;RETAPA 4
&amp;A</oddHeader>
    <oddFooter>&amp;C &amp;P</oddFooter>
  </headerFooter>
  <rowBreaks count="2" manualBreakCount="2">
    <brk id="17" max="6" man="1"/>
    <brk id="5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266"/>
  <sheetViews>
    <sheetView workbookViewId="0"/>
  </sheetViews>
  <sheetFormatPr defaultRowHeight="12.75"/>
  <cols>
    <col min="1" max="1" width="8.28515625" bestFit="1" customWidth="1"/>
    <col min="2" max="2" width="10" bestFit="1" customWidth="1"/>
    <col min="3" max="3" width="41.5703125" customWidth="1"/>
    <col min="4" max="5" width="9.140625" style="36"/>
    <col min="6" max="6" width="11.5703125" style="36" customWidth="1"/>
    <col min="7" max="7" width="15.42578125" style="36" bestFit="1" customWidth="1"/>
    <col min="8" max="8" width="2.42578125" style="36" customWidth="1"/>
  </cols>
  <sheetData>
    <row r="1" spans="1:56" ht="18">
      <c r="A1" s="1216" t="s">
        <v>260</v>
      </c>
      <c r="B1" s="727"/>
      <c r="C1" s="727"/>
      <c r="D1" s="774"/>
      <c r="E1" s="1217"/>
      <c r="F1" s="77"/>
      <c r="G1" s="774"/>
      <c r="H1" s="774"/>
    </row>
    <row r="2" spans="1:56" ht="15.75">
      <c r="A2" s="1218" t="s">
        <v>1068</v>
      </c>
      <c r="B2" s="727"/>
      <c r="C2" s="727"/>
      <c r="D2" s="774"/>
      <c r="E2" s="1217"/>
      <c r="F2" s="77"/>
      <c r="G2" s="774"/>
      <c r="H2" s="774"/>
    </row>
    <row r="3" spans="1:56" ht="18">
      <c r="A3" s="1216"/>
      <c r="B3" s="727"/>
      <c r="C3" s="727"/>
      <c r="D3" s="774"/>
      <c r="E3" s="1217"/>
      <c r="F3" s="77"/>
      <c r="G3" s="774"/>
      <c r="H3" s="774"/>
    </row>
    <row r="4" spans="1:56">
      <c r="A4" s="800"/>
      <c r="B4" s="804"/>
      <c r="C4" s="805"/>
      <c r="D4" s="773"/>
      <c r="E4" s="1175"/>
      <c r="F4" s="803"/>
      <c r="G4" s="773"/>
      <c r="H4" s="774"/>
      <c r="I4" s="77"/>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row>
    <row r="5" spans="1:56">
      <c r="A5" s="806" t="s">
        <v>436</v>
      </c>
      <c r="B5" s="807" t="s">
        <v>1001</v>
      </c>
      <c r="C5" s="808" t="s">
        <v>1041</v>
      </c>
      <c r="D5" s="773"/>
      <c r="E5" s="1176"/>
      <c r="F5" s="809"/>
      <c r="G5" s="773">
        <f>G56</f>
        <v>22600</v>
      </c>
      <c r="H5" s="774"/>
      <c r="I5" s="77"/>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1:56">
      <c r="A6" s="806" t="s">
        <v>438</v>
      </c>
      <c r="B6" s="807" t="s">
        <v>1001</v>
      </c>
      <c r="C6" s="808" t="s">
        <v>1041</v>
      </c>
      <c r="D6" s="773"/>
      <c r="E6" s="1176"/>
      <c r="F6" s="809"/>
      <c r="G6" s="773">
        <f>G79</f>
        <v>20700</v>
      </c>
      <c r="H6" s="774"/>
      <c r="I6" s="77"/>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row>
    <row r="7" spans="1:56">
      <c r="A7" s="806" t="s">
        <v>440</v>
      </c>
      <c r="B7" s="807" t="s">
        <v>1001</v>
      </c>
      <c r="C7" s="808" t="s">
        <v>1041</v>
      </c>
      <c r="D7" s="773"/>
      <c r="E7" s="1176"/>
      <c r="F7" s="809"/>
      <c r="G7" s="773">
        <f>G158</f>
        <v>65950</v>
      </c>
      <c r="H7" s="774"/>
      <c r="I7" s="77"/>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row>
    <row r="8" spans="1:56">
      <c r="A8" s="806" t="s">
        <v>442</v>
      </c>
      <c r="B8" s="807" t="s">
        <v>1001</v>
      </c>
      <c r="C8" s="808" t="s">
        <v>1041</v>
      </c>
      <c r="D8" s="773"/>
      <c r="E8" s="1176"/>
      <c r="F8" s="809"/>
      <c r="G8" s="773">
        <f>G181</f>
        <v>27600</v>
      </c>
      <c r="H8" s="774"/>
      <c r="I8" s="77"/>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row>
    <row r="9" spans="1:56">
      <c r="A9" s="806" t="s">
        <v>1006</v>
      </c>
      <c r="B9" s="807" t="s">
        <v>1001</v>
      </c>
      <c r="C9" s="808" t="s">
        <v>1041</v>
      </c>
      <c r="D9" s="773"/>
      <c r="E9" s="1176"/>
      <c r="F9" s="809"/>
      <c r="G9" s="773">
        <f>G218</f>
        <v>21600</v>
      </c>
      <c r="H9" s="774"/>
      <c r="I9" s="77"/>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row>
    <row r="10" spans="1:56">
      <c r="A10" s="806" t="s">
        <v>1007</v>
      </c>
      <c r="B10" s="807" t="s">
        <v>1001</v>
      </c>
      <c r="C10" s="808" t="s">
        <v>1041</v>
      </c>
      <c r="D10" s="773"/>
      <c r="E10" s="1176"/>
      <c r="F10" s="809"/>
      <c r="G10" s="773">
        <f>G264</f>
        <v>22700</v>
      </c>
      <c r="H10" s="774"/>
      <c r="I10" s="77"/>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c r="A11" s="811"/>
      <c r="B11" s="812"/>
      <c r="C11" s="813"/>
      <c r="D11" s="578"/>
      <c r="E11" s="1177"/>
      <c r="F11" s="803"/>
      <c r="G11" s="578"/>
      <c r="H11" s="1261"/>
      <c r="I11" s="77"/>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row>
    <row r="12" spans="1:56" s="102" customFormat="1" ht="36">
      <c r="A12" s="811"/>
      <c r="B12" s="812"/>
      <c r="C12" s="1208" t="s">
        <v>1022</v>
      </c>
      <c r="D12" s="1209"/>
      <c r="E12" s="1210"/>
      <c r="F12" s="1211"/>
      <c r="G12" s="1212">
        <f>SUM(G5:G10)</f>
        <v>181150</v>
      </c>
      <c r="H12" s="1618"/>
      <c r="I12" s="77"/>
      <c r="J12" s="31"/>
      <c r="K12" s="31"/>
      <c r="L12" s="31"/>
      <c r="M12" s="31"/>
      <c r="N12" s="31"/>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row>
    <row r="13" spans="1:56" s="102" customFormat="1">
      <c r="A13"/>
      <c r="B13"/>
      <c r="C13"/>
      <c r="D13" s="36"/>
      <c r="E13" s="36"/>
      <c r="F13" s="36"/>
      <c r="G13" s="36"/>
      <c r="H13" s="36"/>
      <c r="I13" s="77"/>
      <c r="J13" s="31"/>
      <c r="K13" s="31"/>
      <c r="L13" s="31"/>
      <c r="M13" s="31"/>
      <c r="N13" s="31"/>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row>
    <row r="14" spans="1:56" ht="18">
      <c r="A14" s="822" t="s">
        <v>609</v>
      </c>
      <c r="B14" s="817"/>
      <c r="C14" s="817"/>
      <c r="D14" s="1178"/>
      <c r="E14" s="1178"/>
      <c r="F14" s="1178"/>
      <c r="G14" s="1179"/>
      <c r="H14" s="1619"/>
    </row>
    <row r="15" spans="1:56">
      <c r="A15" s="816"/>
      <c r="B15" s="816"/>
      <c r="C15" s="816"/>
      <c r="D15" s="248"/>
      <c r="E15" s="248"/>
      <c r="F15" s="248"/>
      <c r="G15" s="248"/>
      <c r="H15" s="38"/>
    </row>
    <row r="16" spans="1:56" ht="31.5">
      <c r="A16" s="800"/>
      <c r="B16" s="801">
        <v>7</v>
      </c>
      <c r="C16" s="802" t="s">
        <v>1023</v>
      </c>
      <c r="D16" s="773"/>
      <c r="E16" s="1175"/>
      <c r="F16" s="803"/>
      <c r="G16" s="773"/>
      <c r="H16" s="774"/>
    </row>
    <row r="17" spans="1:8" ht="15.75">
      <c r="A17" s="800"/>
      <c r="B17" s="801"/>
      <c r="C17" s="802"/>
      <c r="D17" s="821" t="s">
        <v>129</v>
      </c>
      <c r="E17" s="821" t="s">
        <v>3</v>
      </c>
      <c r="F17" s="821" t="s">
        <v>1000</v>
      </c>
      <c r="G17" s="821" t="s">
        <v>133</v>
      </c>
      <c r="H17" s="1620"/>
    </row>
    <row r="18" spans="1:8" ht="102.75">
      <c r="A18" s="1591" t="s">
        <v>1063</v>
      </c>
      <c r="B18" s="801"/>
      <c r="C18" s="1592" t="s">
        <v>1065</v>
      </c>
      <c r="D18" s="1190">
        <v>1</v>
      </c>
      <c r="E18" s="1199" t="s">
        <v>669</v>
      </c>
      <c r="F18" s="1869"/>
      <c r="G18" s="1190">
        <f>ROUND(D18*F18,2)</f>
        <v>0</v>
      </c>
      <c r="H18" s="1621"/>
    </row>
    <row r="19" spans="1:8" ht="38.25">
      <c r="A19" s="1196" t="s">
        <v>1064</v>
      </c>
      <c r="B19" s="1197" t="s">
        <v>81</v>
      </c>
      <c r="C19" s="1198" t="s">
        <v>80</v>
      </c>
      <c r="D19" s="1190">
        <v>90</v>
      </c>
      <c r="E19" s="1199" t="s">
        <v>57</v>
      </c>
      <c r="F19" s="1200">
        <v>180</v>
      </c>
      <c r="G19" s="1190">
        <f>ROUND(D19*F19,2)</f>
        <v>16200</v>
      </c>
      <c r="H19" s="1621"/>
    </row>
    <row r="20" spans="1:8" ht="102">
      <c r="A20" s="800"/>
      <c r="B20" s="804"/>
      <c r="C20" s="1616" t="s">
        <v>1070</v>
      </c>
      <c r="D20" s="773"/>
      <c r="E20" s="1175"/>
      <c r="F20" s="803"/>
      <c r="G20" s="773"/>
      <c r="H20" s="774"/>
    </row>
    <row r="21" spans="1:8">
      <c r="A21" s="800"/>
      <c r="B21" s="804"/>
      <c r="C21" s="805"/>
      <c r="D21" s="773"/>
      <c r="E21" s="1175"/>
      <c r="F21" s="803"/>
      <c r="G21" s="773"/>
      <c r="H21" s="774"/>
    </row>
    <row r="22" spans="1:8">
      <c r="A22" s="806">
        <v>2</v>
      </c>
      <c r="B22" s="807" t="s">
        <v>162</v>
      </c>
      <c r="C22" s="808" t="s">
        <v>163</v>
      </c>
      <c r="D22" s="773">
        <f>SUM(D24:D32)</f>
        <v>128</v>
      </c>
      <c r="E22" s="1176" t="s">
        <v>7</v>
      </c>
      <c r="F22" s="1200">
        <v>50</v>
      </c>
      <c r="G22" s="1190">
        <f>ROUND(D22*F22,2)</f>
        <v>6400</v>
      </c>
      <c r="H22" s="1621"/>
    </row>
    <row r="23" spans="1:8" ht="51">
      <c r="A23" s="573"/>
      <c r="B23" s="274"/>
      <c r="C23" s="1593" t="s">
        <v>1069</v>
      </c>
      <c r="D23" s="865"/>
      <c r="E23" s="923"/>
      <c r="F23" s="1615"/>
      <c r="G23" s="1190"/>
      <c r="H23" s="1621"/>
    </row>
    <row r="24" spans="1:8">
      <c r="A24" s="970" t="s">
        <v>223</v>
      </c>
      <c r="B24" s="971"/>
      <c r="C24" s="971" t="s">
        <v>1034</v>
      </c>
      <c r="D24" s="865">
        <v>60</v>
      </c>
      <c r="E24" s="923" t="s">
        <v>7</v>
      </c>
      <c r="F24" s="972"/>
      <c r="G24" s="773"/>
      <c r="H24" s="774"/>
    </row>
    <row r="25" spans="1:8">
      <c r="A25" s="970" t="s">
        <v>223</v>
      </c>
      <c r="B25" s="971"/>
      <c r="C25" s="971" t="s">
        <v>1035</v>
      </c>
      <c r="D25" s="865">
        <v>30</v>
      </c>
      <c r="E25" s="923" t="s">
        <v>7</v>
      </c>
      <c r="F25" s="972"/>
      <c r="G25" s="773"/>
      <c r="H25" s="774"/>
    </row>
    <row r="26" spans="1:8">
      <c r="A26" s="970" t="s">
        <v>223</v>
      </c>
      <c r="B26" s="971"/>
      <c r="C26" s="971" t="s">
        <v>1010</v>
      </c>
      <c r="D26" s="865">
        <v>1</v>
      </c>
      <c r="E26" s="923" t="s">
        <v>7</v>
      </c>
      <c r="F26" s="972"/>
      <c r="G26" s="773"/>
      <c r="H26" s="774"/>
    </row>
    <row r="27" spans="1:8">
      <c r="A27" s="975"/>
      <c r="B27" s="971"/>
      <c r="C27" s="971" t="s">
        <v>1012</v>
      </c>
      <c r="D27" s="865">
        <v>12</v>
      </c>
      <c r="E27" s="923" t="s">
        <v>7</v>
      </c>
      <c r="F27" s="972"/>
      <c r="G27" s="773"/>
      <c r="H27" s="774"/>
    </row>
    <row r="28" spans="1:8">
      <c r="A28" s="973"/>
      <c r="B28" s="895"/>
      <c r="C28" s="895" t="s">
        <v>1011</v>
      </c>
      <c r="D28" s="773"/>
      <c r="E28" s="1176"/>
      <c r="F28" s="974"/>
      <c r="G28" s="773"/>
      <c r="H28" s="774"/>
    </row>
    <row r="29" spans="1:8">
      <c r="A29" s="973"/>
      <c r="B29" s="895"/>
      <c r="C29" s="1278" t="s">
        <v>1039</v>
      </c>
      <c r="D29" s="773">
        <v>5</v>
      </c>
      <c r="E29" s="1176" t="s">
        <v>7</v>
      </c>
      <c r="F29" s="974"/>
      <c r="G29" s="773"/>
      <c r="H29" s="774"/>
    </row>
    <row r="30" spans="1:8">
      <c r="A30" s="973"/>
      <c r="B30" s="895"/>
      <c r="C30" s="1279" t="s">
        <v>1040</v>
      </c>
      <c r="D30" s="773">
        <v>6</v>
      </c>
      <c r="E30" s="1176" t="s">
        <v>7</v>
      </c>
      <c r="F30" s="974"/>
      <c r="G30" s="773"/>
      <c r="H30" s="774"/>
    </row>
    <row r="31" spans="1:8">
      <c r="A31" s="973"/>
      <c r="B31" s="895"/>
      <c r="C31" s="895" t="s">
        <v>1013</v>
      </c>
      <c r="D31" s="773">
        <v>10</v>
      </c>
      <c r="E31" s="1176" t="s">
        <v>7</v>
      </c>
      <c r="F31" s="974"/>
      <c r="G31" s="773"/>
      <c r="H31" s="774"/>
    </row>
    <row r="32" spans="1:8">
      <c r="A32" s="973"/>
      <c r="B32" s="895"/>
      <c r="C32" s="895" t="s">
        <v>1015</v>
      </c>
      <c r="D32" s="773">
        <v>4</v>
      </c>
      <c r="E32" s="1176" t="s">
        <v>7</v>
      </c>
      <c r="F32" s="974"/>
      <c r="G32" s="773"/>
      <c r="H32" s="774"/>
    </row>
    <row r="33" spans="1:8">
      <c r="A33" s="973"/>
      <c r="B33" s="895"/>
      <c r="C33" s="976"/>
      <c r="D33" s="773"/>
      <c r="E33" s="1176"/>
      <c r="F33" s="974"/>
      <c r="G33" s="773"/>
      <c r="H33" s="774"/>
    </row>
    <row r="34" spans="1:8">
      <c r="A34" s="806">
        <v>3</v>
      </c>
      <c r="B34" s="807" t="s">
        <v>223</v>
      </c>
      <c r="C34" s="808" t="s">
        <v>1036</v>
      </c>
      <c r="D34" s="773">
        <f>SUM(D35:D40)</f>
        <v>22</v>
      </c>
      <c r="E34" s="1176" t="s">
        <v>7</v>
      </c>
      <c r="F34" s="1869"/>
      <c r="G34" s="1190">
        <f>ROUND(D34*F34,2)</f>
        <v>0</v>
      </c>
      <c r="H34" s="1621"/>
    </row>
    <row r="35" spans="1:8">
      <c r="A35" s="806"/>
      <c r="B35" s="807"/>
      <c r="C35" s="807" t="s">
        <v>1012</v>
      </c>
      <c r="D35" s="773">
        <v>6</v>
      </c>
      <c r="E35" s="1176" t="s">
        <v>7</v>
      </c>
      <c r="F35" s="809"/>
      <c r="G35" s="773"/>
      <c r="H35" s="774"/>
    </row>
    <row r="36" spans="1:8">
      <c r="A36" s="806"/>
      <c r="B36" s="807" t="s">
        <v>223</v>
      </c>
      <c r="C36" s="808" t="s">
        <v>1011</v>
      </c>
      <c r="D36" s="773"/>
      <c r="E36" s="1176"/>
      <c r="F36" s="809"/>
      <c r="G36" s="773"/>
      <c r="H36" s="774"/>
    </row>
    <row r="37" spans="1:8">
      <c r="A37" s="806"/>
      <c r="B37" s="807"/>
      <c r="C37" s="1279" t="s">
        <v>1039</v>
      </c>
      <c r="D37" s="773">
        <v>3</v>
      </c>
      <c r="E37" s="1176" t="s">
        <v>7</v>
      </c>
      <c r="F37" s="809"/>
      <c r="G37" s="773"/>
      <c r="H37" s="774"/>
    </row>
    <row r="38" spans="1:8">
      <c r="A38" s="973"/>
      <c r="B38" s="895"/>
      <c r="C38" s="1279" t="s">
        <v>1040</v>
      </c>
      <c r="D38" s="773">
        <v>3</v>
      </c>
      <c r="E38" s="1176" t="s">
        <v>7</v>
      </c>
      <c r="F38" s="809"/>
      <c r="G38" s="773"/>
      <c r="H38" s="774"/>
    </row>
    <row r="39" spans="1:8">
      <c r="A39" s="973"/>
      <c r="B39" s="895"/>
      <c r="C39" s="895" t="s">
        <v>1013</v>
      </c>
      <c r="D39" s="773">
        <v>9</v>
      </c>
      <c r="E39" s="1176" t="s">
        <v>7</v>
      </c>
      <c r="F39" s="809"/>
      <c r="G39" s="773"/>
      <c r="H39" s="774"/>
    </row>
    <row r="40" spans="1:8">
      <c r="A40" s="973"/>
      <c r="B40" s="895"/>
      <c r="C40" s="895" t="s">
        <v>1015</v>
      </c>
      <c r="D40" s="773">
        <v>1</v>
      </c>
      <c r="E40" s="1176" t="s">
        <v>7</v>
      </c>
      <c r="F40" s="809"/>
      <c r="G40" s="773"/>
      <c r="H40" s="774"/>
    </row>
    <row r="41" spans="1:8">
      <c r="A41" s="973"/>
      <c r="B41" s="895"/>
      <c r="C41" s="808"/>
      <c r="D41" s="773"/>
      <c r="E41" s="1176"/>
      <c r="F41" s="809"/>
      <c r="G41" s="773"/>
      <c r="H41" s="774"/>
    </row>
    <row r="42" spans="1:8">
      <c r="A42" s="1196">
        <v>4</v>
      </c>
      <c r="B42" s="1197" t="s">
        <v>178</v>
      </c>
      <c r="C42" s="1198" t="s">
        <v>177</v>
      </c>
      <c r="D42" s="1190">
        <v>1</v>
      </c>
      <c r="E42" s="1199" t="s">
        <v>669</v>
      </c>
      <c r="F42" s="1869"/>
      <c r="G42" s="1190">
        <f>ROUND(D42*F42,2)</f>
        <v>0</v>
      </c>
      <c r="H42" s="1621"/>
    </row>
    <row r="43" spans="1:8" ht="76.5">
      <c r="A43" s="1196"/>
      <c r="B43" s="1197"/>
      <c r="C43" s="1617" t="s">
        <v>1073</v>
      </c>
      <c r="D43" s="1190"/>
      <c r="E43" s="1199"/>
      <c r="F43" s="1200"/>
      <c r="G43" s="1190"/>
      <c r="H43" s="1621"/>
    </row>
    <row r="44" spans="1:8">
      <c r="A44" s="806"/>
      <c r="B44" s="807"/>
      <c r="C44" s="808"/>
      <c r="D44" s="773"/>
      <c r="E44" s="1176"/>
      <c r="F44" s="809"/>
      <c r="G44" s="773"/>
      <c r="H44" s="774"/>
    </row>
    <row r="45" spans="1:8" ht="25.5">
      <c r="A45" s="806">
        <v>5</v>
      </c>
      <c r="B45" s="810" t="s">
        <v>164</v>
      </c>
      <c r="C45" s="808" t="s">
        <v>1038</v>
      </c>
      <c r="D45" s="773">
        <v>1</v>
      </c>
      <c r="E45" s="1176" t="s">
        <v>669</v>
      </c>
      <c r="F45" s="1869"/>
      <c r="G45" s="773">
        <f>ROUND(D45*F45,2)</f>
        <v>0</v>
      </c>
      <c r="H45" s="774"/>
    </row>
    <row r="46" spans="1:8">
      <c r="A46" s="806"/>
      <c r="B46" s="895"/>
      <c r="C46" s="567" t="s">
        <v>1034</v>
      </c>
      <c r="D46" s="773">
        <v>1</v>
      </c>
      <c r="E46" s="1176" t="s">
        <v>669</v>
      </c>
      <c r="F46" s="809"/>
      <c r="G46" s="773"/>
      <c r="H46" s="774"/>
    </row>
    <row r="47" spans="1:8">
      <c r="A47" s="806"/>
      <c r="B47" s="895"/>
      <c r="C47" s="567" t="s">
        <v>1035</v>
      </c>
      <c r="D47" s="773">
        <v>1</v>
      </c>
      <c r="E47" s="1176" t="s">
        <v>669</v>
      </c>
      <c r="F47" s="809"/>
      <c r="G47" s="773"/>
      <c r="H47" s="774"/>
    </row>
    <row r="48" spans="1:8">
      <c r="A48" s="806"/>
      <c r="B48" s="895"/>
      <c r="C48" s="567" t="s">
        <v>1010</v>
      </c>
      <c r="D48" s="773">
        <v>1</v>
      </c>
      <c r="E48" s="1176" t="s">
        <v>669</v>
      </c>
      <c r="F48" s="809"/>
      <c r="G48" s="773"/>
      <c r="H48" s="774"/>
    </row>
    <row r="49" spans="1:8">
      <c r="A49" s="806"/>
      <c r="B49" s="895"/>
      <c r="C49" s="567" t="s">
        <v>1012</v>
      </c>
      <c r="D49" s="773">
        <v>1</v>
      </c>
      <c r="E49" s="1176" t="s">
        <v>669</v>
      </c>
      <c r="F49" s="809"/>
      <c r="G49" s="773"/>
      <c r="H49" s="774"/>
    </row>
    <row r="50" spans="1:8">
      <c r="A50" s="806"/>
      <c r="B50" s="895"/>
      <c r="C50" s="567" t="s">
        <v>1011</v>
      </c>
      <c r="D50" s="773">
        <v>1</v>
      </c>
      <c r="E50" s="1176" t="s">
        <v>669</v>
      </c>
      <c r="F50" s="809"/>
      <c r="G50" s="773"/>
      <c r="H50" s="774"/>
    </row>
    <row r="51" spans="1:8">
      <c r="A51" s="806"/>
      <c r="B51" s="895"/>
      <c r="C51" s="567" t="s">
        <v>1013</v>
      </c>
      <c r="D51" s="773">
        <v>1</v>
      </c>
      <c r="E51" s="1176" t="s">
        <v>669</v>
      </c>
      <c r="F51" s="809"/>
      <c r="G51" s="773"/>
      <c r="H51" s="774"/>
    </row>
    <row r="52" spans="1:8">
      <c r="A52" s="806"/>
      <c r="B52" s="895"/>
      <c r="C52" s="567" t="s">
        <v>1015</v>
      </c>
      <c r="D52" s="773">
        <v>1</v>
      </c>
      <c r="E52" s="1176" t="s">
        <v>669</v>
      </c>
      <c r="F52" s="809"/>
      <c r="G52" s="773"/>
      <c r="H52" s="774"/>
    </row>
    <row r="53" spans="1:8">
      <c r="A53" s="806"/>
      <c r="B53" s="895"/>
      <c r="C53" s="977"/>
      <c r="D53" s="773"/>
      <c r="E53" s="1176"/>
      <c r="F53" s="809"/>
      <c r="G53" s="773"/>
      <c r="H53" s="774"/>
    </row>
    <row r="54" spans="1:8" ht="25.5">
      <c r="A54" s="806">
        <v>6</v>
      </c>
      <c r="B54" s="810" t="s">
        <v>165</v>
      </c>
      <c r="C54" s="1202" t="s">
        <v>1037</v>
      </c>
      <c r="D54" s="773">
        <v>1</v>
      </c>
      <c r="E54" s="1176" t="s">
        <v>669</v>
      </c>
      <c r="F54" s="1869"/>
      <c r="G54" s="773">
        <f>ROUND(D54*F54,2)</f>
        <v>0</v>
      </c>
      <c r="H54" s="774"/>
    </row>
    <row r="55" spans="1:8">
      <c r="A55" s="811"/>
      <c r="B55" s="812"/>
      <c r="C55" s="1202"/>
      <c r="D55" s="773"/>
      <c r="E55" s="1176"/>
      <c r="F55" s="1200"/>
      <c r="G55" s="1190"/>
      <c r="H55" s="1621"/>
    </row>
    <row r="56" spans="1:8" ht="25.5">
      <c r="A56" s="811"/>
      <c r="B56" s="812"/>
      <c r="C56" s="814" t="s">
        <v>1022</v>
      </c>
      <c r="D56" s="578"/>
      <c r="E56" s="1177"/>
      <c r="F56" s="803"/>
      <c r="G56" s="815">
        <f>SUM(G18:G54)</f>
        <v>22600</v>
      </c>
      <c r="H56" s="1622"/>
    </row>
    <row r="58" spans="1:8" ht="18">
      <c r="A58" s="822" t="s">
        <v>1002</v>
      </c>
      <c r="B58" s="817"/>
      <c r="C58" s="817"/>
      <c r="D58" s="1178"/>
      <c r="E58" s="1178"/>
      <c r="F58" s="1178"/>
      <c r="G58" s="1179"/>
      <c r="H58" s="1619"/>
    </row>
    <row r="59" spans="1:8">
      <c r="A59" s="816"/>
      <c r="B59" s="816"/>
      <c r="C59" s="816"/>
      <c r="D59" s="248"/>
      <c r="E59" s="248"/>
      <c r="F59" s="248"/>
      <c r="G59" s="248"/>
      <c r="H59" s="38"/>
    </row>
    <row r="60" spans="1:8" ht="31.5">
      <c r="A60" s="800"/>
      <c r="B60" s="801">
        <v>7</v>
      </c>
      <c r="C60" s="802" t="s">
        <v>1023</v>
      </c>
      <c r="D60" s="773"/>
      <c r="E60" s="1175"/>
      <c r="F60" s="803"/>
      <c r="G60" s="773"/>
      <c r="H60" s="774"/>
    </row>
    <row r="61" spans="1:8" ht="15.75">
      <c r="A61" s="800"/>
      <c r="B61" s="801"/>
      <c r="C61" s="802"/>
      <c r="D61" s="821" t="s">
        <v>129</v>
      </c>
      <c r="E61" s="821" t="s">
        <v>3</v>
      </c>
      <c r="F61" s="821" t="s">
        <v>1000</v>
      </c>
      <c r="G61" s="821" t="s">
        <v>133</v>
      </c>
      <c r="H61" s="1620"/>
    </row>
    <row r="62" spans="1:8">
      <c r="A62" s="800"/>
      <c r="B62" s="804"/>
      <c r="C62" s="805"/>
      <c r="D62" s="773"/>
      <c r="E62" s="1175"/>
      <c r="F62" s="803"/>
      <c r="G62" s="773"/>
      <c r="H62" s="774"/>
    </row>
    <row r="63" spans="1:8" ht="102.75">
      <c r="A63" s="1591" t="s">
        <v>1063</v>
      </c>
      <c r="B63" s="801"/>
      <c r="C63" s="1592" t="s">
        <v>1065</v>
      </c>
      <c r="D63" s="1190">
        <v>1</v>
      </c>
      <c r="E63" s="1199" t="s">
        <v>669</v>
      </c>
      <c r="F63" s="1869"/>
      <c r="G63" s="1190">
        <f>ROUND(D63*F63,2)</f>
        <v>0</v>
      </c>
      <c r="H63" s="1621"/>
    </row>
    <row r="64" spans="1:8" ht="38.25">
      <c r="A64" s="1196" t="s">
        <v>1064</v>
      </c>
      <c r="B64" s="1197" t="s">
        <v>81</v>
      </c>
      <c r="C64" s="1198" t="s">
        <v>80</v>
      </c>
      <c r="D64" s="1190">
        <v>90</v>
      </c>
      <c r="E64" s="1199" t="s">
        <v>57</v>
      </c>
      <c r="F64" s="1200">
        <f>F19</f>
        <v>180</v>
      </c>
      <c r="G64" s="1190">
        <f>ROUND(D64*F64,2)</f>
        <v>16200</v>
      </c>
      <c r="H64" s="1621"/>
    </row>
    <row r="65" spans="1:8" ht="102">
      <c r="A65" s="800"/>
      <c r="B65" s="804"/>
      <c r="C65" s="1616" t="s">
        <v>1070</v>
      </c>
      <c r="D65" s="773"/>
      <c r="E65" s="1175"/>
      <c r="F65" s="803"/>
      <c r="G65" s="773"/>
      <c r="H65" s="774"/>
    </row>
    <row r="66" spans="1:8">
      <c r="A66" s="800"/>
      <c r="B66" s="804"/>
      <c r="C66" s="805"/>
      <c r="D66" s="773"/>
      <c r="E66" s="1175"/>
      <c r="F66" s="803"/>
      <c r="G66" s="773"/>
      <c r="H66" s="774"/>
    </row>
    <row r="67" spans="1:8">
      <c r="A67" s="806">
        <v>2</v>
      </c>
      <c r="B67" s="807" t="s">
        <v>162</v>
      </c>
      <c r="C67" s="808" t="s">
        <v>163</v>
      </c>
      <c r="D67" s="773">
        <v>90</v>
      </c>
      <c r="E67" s="1176" t="s">
        <v>7</v>
      </c>
      <c r="F67" s="1200">
        <f>F22</f>
        <v>50</v>
      </c>
      <c r="G67" s="773">
        <f>ROUND(D67*F67,2)</f>
        <v>4500</v>
      </c>
      <c r="H67" s="774"/>
    </row>
    <row r="68" spans="1:8" ht="51">
      <c r="A68" s="806"/>
      <c r="B68" s="807"/>
      <c r="C68" s="1593" t="s">
        <v>1069</v>
      </c>
      <c r="D68" s="865"/>
      <c r="E68" s="923"/>
      <c r="F68" s="1615"/>
      <c r="G68" s="773"/>
      <c r="H68" s="774"/>
    </row>
    <row r="69" spans="1:8">
      <c r="A69" s="800"/>
      <c r="B69" s="804"/>
      <c r="C69" s="805"/>
      <c r="D69" s="773"/>
      <c r="E69" s="1175"/>
      <c r="F69" s="803"/>
      <c r="G69" s="773"/>
      <c r="H69" s="774"/>
    </row>
    <row r="70" spans="1:8">
      <c r="A70" s="1196">
        <v>3</v>
      </c>
      <c r="B70" s="1197" t="s">
        <v>178</v>
      </c>
      <c r="C70" s="1198" t="s">
        <v>177</v>
      </c>
      <c r="D70" s="1190">
        <v>1</v>
      </c>
      <c r="E70" s="1199" t="s">
        <v>669</v>
      </c>
      <c r="F70" s="1869"/>
      <c r="G70" s="1190">
        <f>ROUND(D70*F70,2)</f>
        <v>0</v>
      </c>
      <c r="H70" s="1621"/>
    </row>
    <row r="71" spans="1:8" ht="76.5">
      <c r="A71" s="1196"/>
      <c r="B71" s="1197"/>
      <c r="C71" s="1617" t="s">
        <v>1073</v>
      </c>
      <c r="D71" s="1190"/>
      <c r="E71" s="1199"/>
      <c r="F71" s="1200"/>
      <c r="G71" s="1190"/>
      <c r="H71" s="1621"/>
    </row>
    <row r="72" spans="1:8">
      <c r="A72" s="806"/>
      <c r="B72" s="807"/>
      <c r="C72" s="808"/>
      <c r="D72" s="773"/>
      <c r="E72" s="1176"/>
      <c r="F72" s="809"/>
      <c r="G72" s="773"/>
      <c r="H72" s="774"/>
    </row>
    <row r="73" spans="1:8" ht="25.5">
      <c r="A73" s="806">
        <v>4</v>
      </c>
      <c r="B73" s="810" t="s">
        <v>164</v>
      </c>
      <c r="C73" s="808" t="s">
        <v>1038</v>
      </c>
      <c r="D73" s="773">
        <v>1</v>
      </c>
      <c r="E73" s="1176" t="s">
        <v>669</v>
      </c>
      <c r="F73" s="1869"/>
      <c r="G73" s="773">
        <f>ROUND(D73*F73,2)</f>
        <v>0</v>
      </c>
      <c r="H73" s="774"/>
    </row>
    <row r="74" spans="1:8">
      <c r="A74" s="806"/>
      <c r="B74" s="810"/>
      <c r="C74" s="808" t="s">
        <v>1034</v>
      </c>
      <c r="D74" s="773">
        <v>1</v>
      </c>
      <c r="E74" s="1176" t="s">
        <v>669</v>
      </c>
      <c r="F74" s="1200"/>
      <c r="G74" s="1190"/>
      <c r="H74" s="1621"/>
    </row>
    <row r="75" spans="1:8">
      <c r="A75" s="806"/>
      <c r="B75" s="810"/>
      <c r="C75" s="808" t="s">
        <v>1035</v>
      </c>
      <c r="D75" s="773">
        <v>1</v>
      </c>
      <c r="E75" s="1176" t="s">
        <v>669</v>
      </c>
      <c r="F75" s="1200"/>
      <c r="G75" s="1190"/>
      <c r="H75" s="1621"/>
    </row>
    <row r="76" spans="1:8">
      <c r="A76" s="806"/>
      <c r="B76" s="807"/>
      <c r="C76" s="808"/>
      <c r="D76" s="773"/>
      <c r="E76" s="1176"/>
      <c r="F76" s="809"/>
      <c r="G76" s="773"/>
      <c r="H76" s="774"/>
    </row>
    <row r="77" spans="1:8" ht="25.5">
      <c r="A77" s="806">
        <v>5</v>
      </c>
      <c r="B77" s="810" t="s">
        <v>165</v>
      </c>
      <c r="C77" s="1202" t="s">
        <v>1037</v>
      </c>
      <c r="D77" s="773">
        <v>1</v>
      </c>
      <c r="E77" s="1176" t="s">
        <v>669</v>
      </c>
      <c r="F77" s="1869"/>
      <c r="G77" s="773">
        <f>ROUND(D77*F77,2)</f>
        <v>0</v>
      </c>
      <c r="H77" s="774"/>
    </row>
    <row r="78" spans="1:8">
      <c r="A78" s="806"/>
      <c r="B78" s="810"/>
      <c r="C78" s="1202"/>
      <c r="D78" s="773"/>
      <c r="E78" s="1176"/>
      <c r="F78" s="1200"/>
      <c r="G78" s="1190"/>
      <c r="H78" s="1621"/>
    </row>
    <row r="79" spans="1:8" ht="25.5">
      <c r="A79" s="811"/>
      <c r="B79" s="812"/>
      <c r="C79" s="814" t="s">
        <v>1022</v>
      </c>
      <c r="D79" s="578"/>
      <c r="E79" s="1177"/>
      <c r="F79" s="803"/>
      <c r="G79" s="815">
        <f>SUM(G62:G78)</f>
        <v>20700</v>
      </c>
      <c r="H79" s="1622"/>
    </row>
    <row r="81" spans="1:9" ht="18">
      <c r="A81" s="1181" t="s">
        <v>616</v>
      </c>
      <c r="B81" s="1182"/>
      <c r="C81" s="1182"/>
      <c r="D81" s="1183"/>
      <c r="E81" s="1183"/>
      <c r="F81" s="1183"/>
      <c r="G81" s="1184"/>
      <c r="H81" s="1623"/>
    </row>
    <row r="82" spans="1:9">
      <c r="A82" s="1185"/>
      <c r="B82" s="1185"/>
      <c r="C82" s="1185"/>
      <c r="D82" s="1186"/>
      <c r="E82" s="1186"/>
      <c r="F82" s="1186"/>
      <c r="G82" s="1186"/>
      <c r="H82" s="1624"/>
    </row>
    <row r="83" spans="1:9" ht="31.5">
      <c r="A83" s="800"/>
      <c r="B83" s="801">
        <v>7</v>
      </c>
      <c r="C83" s="802" t="s">
        <v>1023</v>
      </c>
      <c r="D83" s="773"/>
      <c r="E83" s="1175"/>
      <c r="F83" s="803"/>
      <c r="G83" s="773"/>
      <c r="H83" s="774"/>
    </row>
    <row r="84" spans="1:9" ht="15.75">
      <c r="A84" s="800"/>
      <c r="B84" s="801"/>
      <c r="C84" s="802"/>
      <c r="D84" s="821" t="s">
        <v>129</v>
      </c>
      <c r="E84" s="821" t="s">
        <v>3</v>
      </c>
      <c r="F84" s="821" t="s">
        <v>1000</v>
      </c>
      <c r="G84" s="821" t="s">
        <v>133</v>
      </c>
      <c r="H84" s="1620"/>
    </row>
    <row r="85" spans="1:9" ht="15.75">
      <c r="A85" s="800"/>
      <c r="B85" s="801"/>
      <c r="C85" s="802"/>
      <c r="D85" s="821"/>
      <c r="E85" s="821"/>
      <c r="F85" s="821"/>
      <c r="G85" s="821"/>
      <c r="H85" s="1620"/>
    </row>
    <row r="86" spans="1:9" ht="102.75">
      <c r="A86" s="1591" t="s">
        <v>1063</v>
      </c>
      <c r="B86" s="801"/>
      <c r="C86" s="1592" t="s">
        <v>1065</v>
      </c>
      <c r="D86" s="1190">
        <v>1</v>
      </c>
      <c r="E86" s="1199" t="s">
        <v>669</v>
      </c>
      <c r="F86" s="1869"/>
      <c r="G86" s="1190">
        <f>ROUND(D86*F86,2)</f>
        <v>0</v>
      </c>
      <c r="H86" s="1621"/>
    </row>
    <row r="87" spans="1:9" ht="38.25">
      <c r="A87" s="1196" t="s">
        <v>1064</v>
      </c>
      <c r="B87" s="1197" t="s">
        <v>81</v>
      </c>
      <c r="C87" s="1198" t="s">
        <v>80</v>
      </c>
      <c r="D87" s="1190">
        <v>240</v>
      </c>
      <c r="E87" s="1199" t="s">
        <v>57</v>
      </c>
      <c r="F87" s="1200">
        <v>180</v>
      </c>
      <c r="G87" s="1190">
        <f>ROUND(D87*F87,2)</f>
        <v>43200</v>
      </c>
      <c r="H87" s="1621"/>
    </row>
    <row r="88" spans="1:9" ht="102">
      <c r="A88" s="800"/>
      <c r="B88" s="804"/>
      <c r="C88" s="1616" t="s">
        <v>1070</v>
      </c>
      <c r="D88" s="773"/>
      <c r="E88" s="1175"/>
      <c r="F88" s="803"/>
      <c r="G88" s="773"/>
      <c r="H88" s="774"/>
    </row>
    <row r="89" spans="1:9">
      <c r="A89" s="800"/>
      <c r="B89" s="804"/>
      <c r="C89" s="805"/>
      <c r="D89" s="773"/>
      <c r="E89" s="1175"/>
      <c r="F89" s="803"/>
      <c r="G89" s="773"/>
      <c r="H89" s="774"/>
    </row>
    <row r="90" spans="1:9">
      <c r="A90" s="806">
        <v>2</v>
      </c>
      <c r="B90" s="807" t="s">
        <v>162</v>
      </c>
      <c r="C90" s="808" t="s">
        <v>163</v>
      </c>
      <c r="D90" s="773">
        <f>SUM(D92:D114)</f>
        <v>455</v>
      </c>
      <c r="E90" s="1176" t="s">
        <v>7</v>
      </c>
      <c r="F90" s="1200">
        <v>50</v>
      </c>
      <c r="G90" s="1190">
        <f>ROUND(D90*F90,2)</f>
        <v>22750</v>
      </c>
      <c r="H90" s="1621"/>
      <c r="I90" s="36"/>
    </row>
    <row r="91" spans="1:9" ht="51">
      <c r="A91" s="573"/>
      <c r="B91" s="274"/>
      <c r="C91" s="1593" t="s">
        <v>1069</v>
      </c>
      <c r="D91" s="865"/>
      <c r="E91" s="923"/>
      <c r="F91" s="1615"/>
      <c r="G91" s="1587"/>
      <c r="H91" s="1621"/>
      <c r="I91" s="36"/>
    </row>
    <row r="92" spans="1:9">
      <c r="A92" s="970" t="s">
        <v>223</v>
      </c>
      <c r="B92" s="971"/>
      <c r="C92" s="971" t="s">
        <v>1034</v>
      </c>
      <c r="D92" s="865">
        <v>150</v>
      </c>
      <c r="E92" s="923" t="s">
        <v>7</v>
      </c>
      <c r="F92" s="1588"/>
      <c r="G92" s="1587"/>
      <c r="H92" s="1621"/>
    </row>
    <row r="93" spans="1:9">
      <c r="A93" s="970" t="s">
        <v>223</v>
      </c>
      <c r="B93" s="971"/>
      <c r="C93" s="971" t="s">
        <v>1035</v>
      </c>
      <c r="D93" s="865">
        <v>40</v>
      </c>
      <c r="E93" s="923" t="s">
        <v>7</v>
      </c>
      <c r="F93" s="1588"/>
      <c r="G93" s="1587"/>
      <c r="H93" s="1621"/>
    </row>
    <row r="94" spans="1:9">
      <c r="A94" s="970"/>
      <c r="B94" s="971"/>
      <c r="C94" s="971" t="s">
        <v>1046</v>
      </c>
      <c r="D94" s="865"/>
      <c r="E94" s="923"/>
      <c r="F94" s="1588"/>
      <c r="G94" s="1587"/>
      <c r="H94" s="1621"/>
    </row>
    <row r="95" spans="1:9">
      <c r="A95" s="970"/>
      <c r="B95" s="971"/>
      <c r="C95" s="971" t="s">
        <v>1047</v>
      </c>
      <c r="D95" s="865">
        <v>50</v>
      </c>
      <c r="E95" s="923" t="s">
        <v>7</v>
      </c>
      <c r="F95" s="1588"/>
      <c r="G95" s="1587"/>
      <c r="H95" s="1621"/>
    </row>
    <row r="96" spans="1:9">
      <c r="A96" s="970"/>
      <c r="B96" s="971"/>
      <c r="C96" s="971" t="s">
        <v>1020</v>
      </c>
      <c r="D96" s="865">
        <v>20</v>
      </c>
      <c r="E96" s="923" t="s">
        <v>7</v>
      </c>
      <c r="F96" s="1588"/>
      <c r="G96" s="1587"/>
      <c r="H96" s="1621"/>
    </row>
    <row r="97" spans="1:8">
      <c r="A97" s="973" t="s">
        <v>223</v>
      </c>
      <c r="B97" s="895"/>
      <c r="C97" s="895" t="s">
        <v>1010</v>
      </c>
      <c r="D97" s="773">
        <v>22</v>
      </c>
      <c r="E97" s="1176" t="s">
        <v>7</v>
      </c>
      <c r="F97" s="1589"/>
      <c r="G97" s="1587"/>
      <c r="H97" s="1621"/>
    </row>
    <row r="98" spans="1:8">
      <c r="A98" s="973"/>
      <c r="B98" s="895"/>
      <c r="C98" s="895" t="s">
        <v>1031</v>
      </c>
      <c r="D98" s="773">
        <v>27</v>
      </c>
      <c r="E98" s="1176" t="s">
        <v>7</v>
      </c>
      <c r="F98" s="1589"/>
      <c r="G98" s="1587"/>
      <c r="H98" s="1621"/>
    </row>
    <row r="99" spans="1:8">
      <c r="A99" s="1516"/>
      <c r="B99" s="1517"/>
      <c r="C99" s="1517" t="s">
        <v>1012</v>
      </c>
      <c r="D99" s="862">
        <v>30</v>
      </c>
      <c r="E99" s="916" t="s">
        <v>7</v>
      </c>
      <c r="F99" s="1590"/>
      <c r="G99" s="1587"/>
      <c r="H99" s="1621"/>
    </row>
    <row r="100" spans="1:8">
      <c r="A100" s="973"/>
      <c r="B100" s="895"/>
      <c r="C100" s="895" t="s">
        <v>1011</v>
      </c>
      <c r="D100" s="773"/>
      <c r="E100" s="1176"/>
      <c r="F100" s="1589"/>
      <c r="G100" s="1190"/>
      <c r="H100" s="1621"/>
    </row>
    <row r="101" spans="1:8">
      <c r="A101" s="806"/>
      <c r="B101" s="807"/>
      <c r="C101" s="1279" t="s">
        <v>1051</v>
      </c>
      <c r="D101" s="809">
        <v>5</v>
      </c>
      <c r="E101" s="1176" t="s">
        <v>7</v>
      </c>
      <c r="F101" s="1200"/>
      <c r="G101" s="1587"/>
      <c r="H101" s="1621"/>
    </row>
    <row r="102" spans="1:8">
      <c r="A102" s="973"/>
      <c r="B102" s="895"/>
      <c r="C102" s="1279" t="s">
        <v>1052</v>
      </c>
      <c r="D102" s="773">
        <v>5</v>
      </c>
      <c r="E102" s="1176" t="s">
        <v>7</v>
      </c>
      <c r="F102" s="1200"/>
      <c r="G102" s="1587"/>
      <c r="H102" s="1621"/>
    </row>
    <row r="103" spans="1:8">
      <c r="A103" s="973"/>
      <c r="B103" s="895"/>
      <c r="C103" s="1279" t="s">
        <v>1053</v>
      </c>
      <c r="D103" s="773">
        <v>5</v>
      </c>
      <c r="E103" s="1176" t="s">
        <v>7</v>
      </c>
      <c r="F103" s="1200"/>
      <c r="G103" s="1587"/>
      <c r="H103" s="1621"/>
    </row>
    <row r="104" spans="1:8">
      <c r="A104" s="973"/>
      <c r="B104" s="895"/>
      <c r="C104" s="1279" t="s">
        <v>1054</v>
      </c>
      <c r="D104" s="773">
        <v>5</v>
      </c>
      <c r="E104" s="1176" t="s">
        <v>7</v>
      </c>
      <c r="F104" s="1200"/>
      <c r="G104" s="1587"/>
      <c r="H104" s="1621"/>
    </row>
    <row r="105" spans="1:8">
      <c r="A105" s="973"/>
      <c r="B105" s="895"/>
      <c r="C105" s="1279" t="s">
        <v>1055</v>
      </c>
      <c r="D105" s="773">
        <v>5</v>
      </c>
      <c r="E105" s="1176" t="s">
        <v>7</v>
      </c>
      <c r="F105" s="1200"/>
      <c r="G105" s="1587"/>
      <c r="H105" s="1621"/>
    </row>
    <row r="106" spans="1:8">
      <c r="A106" s="973"/>
      <c r="B106" s="895"/>
      <c r="C106" s="1279" t="s">
        <v>1056</v>
      </c>
      <c r="D106" s="773">
        <v>5</v>
      </c>
      <c r="E106" s="1176" t="s">
        <v>7</v>
      </c>
      <c r="F106" s="1200"/>
      <c r="G106" s="1587"/>
      <c r="H106" s="1621"/>
    </row>
    <row r="107" spans="1:8">
      <c r="A107" s="973"/>
      <c r="B107" s="895"/>
      <c r="C107" s="1279" t="s">
        <v>1057</v>
      </c>
      <c r="D107" s="773">
        <v>5</v>
      </c>
      <c r="E107" s="1176" t="s">
        <v>7</v>
      </c>
      <c r="F107" s="1200"/>
      <c r="G107" s="1587"/>
      <c r="H107" s="1621"/>
    </row>
    <row r="108" spans="1:8">
      <c r="A108" s="973"/>
      <c r="B108" s="895"/>
      <c r="C108" s="1279" t="s">
        <v>1058</v>
      </c>
      <c r="D108" s="773">
        <v>5</v>
      </c>
      <c r="E108" s="1176" t="s">
        <v>7</v>
      </c>
      <c r="F108" s="1200"/>
      <c r="G108" s="1587"/>
      <c r="H108" s="1621"/>
    </row>
    <row r="109" spans="1:8">
      <c r="A109" s="973"/>
      <c r="B109" s="895"/>
      <c r="C109" s="1279" t="s">
        <v>1051</v>
      </c>
      <c r="D109" s="773">
        <v>4</v>
      </c>
      <c r="E109" s="1176" t="s">
        <v>7</v>
      </c>
      <c r="F109" s="1200"/>
      <c r="G109" s="1587"/>
      <c r="H109" s="1621"/>
    </row>
    <row r="110" spans="1:8">
      <c r="A110" s="973"/>
      <c r="B110" s="895"/>
      <c r="C110" s="1279" t="s">
        <v>1059</v>
      </c>
      <c r="D110" s="773">
        <v>4</v>
      </c>
      <c r="E110" s="1176" t="s">
        <v>7</v>
      </c>
      <c r="F110" s="1200"/>
      <c r="G110" s="1587"/>
      <c r="H110" s="1621"/>
    </row>
    <row r="111" spans="1:8">
      <c r="A111" s="973"/>
      <c r="B111" s="895"/>
      <c r="C111" s="1279" t="s">
        <v>1060</v>
      </c>
      <c r="D111" s="773">
        <v>4</v>
      </c>
      <c r="E111" s="1176" t="s">
        <v>7</v>
      </c>
      <c r="F111" s="1200"/>
      <c r="G111" s="1587"/>
      <c r="H111" s="1621"/>
    </row>
    <row r="112" spans="1:8">
      <c r="A112" s="973"/>
      <c r="B112" s="895"/>
      <c r="C112" s="1279" t="s">
        <v>1061</v>
      </c>
      <c r="D112" s="773">
        <v>6</v>
      </c>
      <c r="E112" s="1176" t="s">
        <v>7</v>
      </c>
      <c r="F112" s="1200"/>
      <c r="G112" s="1587"/>
      <c r="H112" s="1621"/>
    </row>
    <row r="113" spans="1:9">
      <c r="A113" s="973"/>
      <c r="B113" s="895"/>
      <c r="C113" s="895" t="s">
        <v>1013</v>
      </c>
      <c r="D113" s="773">
        <v>48</v>
      </c>
      <c r="E113" s="1176" t="s">
        <v>7</v>
      </c>
      <c r="F113" s="1589"/>
      <c r="G113" s="1587"/>
      <c r="H113" s="1621"/>
    </row>
    <row r="114" spans="1:9">
      <c r="A114" s="973"/>
      <c r="B114" s="895"/>
      <c r="C114" s="895" t="s">
        <v>1015</v>
      </c>
      <c r="D114" s="773">
        <v>10</v>
      </c>
      <c r="E114" s="1176" t="s">
        <v>7</v>
      </c>
      <c r="F114" s="1589"/>
      <c r="G114" s="1587"/>
      <c r="H114" s="1621"/>
    </row>
    <row r="115" spans="1:9">
      <c r="A115" s="973"/>
      <c r="B115" s="895"/>
      <c r="C115" s="976"/>
      <c r="D115" s="773"/>
      <c r="E115" s="1176"/>
      <c r="F115" s="974"/>
      <c r="G115" s="773"/>
      <c r="H115" s="774"/>
    </row>
    <row r="116" spans="1:9">
      <c r="A116" s="806">
        <v>3</v>
      </c>
      <c r="B116" s="807" t="s">
        <v>223</v>
      </c>
      <c r="C116" s="808" t="s">
        <v>1036</v>
      </c>
      <c r="D116" s="773">
        <f>SUM(D117:D132)</f>
        <v>78</v>
      </c>
      <c r="E116" s="1176" t="s">
        <v>7</v>
      </c>
      <c r="F116" s="1869"/>
      <c r="G116" s="1190">
        <f>ROUND(D116*F116,2)</f>
        <v>0</v>
      </c>
      <c r="H116" s="1621"/>
      <c r="I116" s="36"/>
    </row>
    <row r="117" spans="1:9">
      <c r="A117" s="806"/>
      <c r="B117" s="807"/>
      <c r="C117" s="807" t="s">
        <v>1012</v>
      </c>
      <c r="D117" s="773">
        <v>16</v>
      </c>
      <c r="E117" s="1176" t="s">
        <v>7</v>
      </c>
      <c r="F117" s="1200"/>
      <c r="G117" s="1587"/>
      <c r="H117" s="1621"/>
    </row>
    <row r="118" spans="1:9">
      <c r="A118" s="806"/>
      <c r="B118" s="807" t="s">
        <v>223</v>
      </c>
      <c r="C118" s="808" t="s">
        <v>1011</v>
      </c>
      <c r="D118" s="773"/>
      <c r="E118" s="1176"/>
      <c r="F118" s="1200"/>
      <c r="G118" s="1190"/>
      <c r="H118" s="1621"/>
    </row>
    <row r="119" spans="1:9">
      <c r="A119" s="806"/>
      <c r="B119" s="807"/>
      <c r="C119" s="1279" t="s">
        <v>1051</v>
      </c>
      <c r="D119" s="809">
        <v>3</v>
      </c>
      <c r="E119" s="1176" t="s">
        <v>7</v>
      </c>
      <c r="F119" s="1200"/>
      <c r="G119" s="1587"/>
      <c r="H119" s="1621"/>
    </row>
    <row r="120" spans="1:9">
      <c r="A120" s="973"/>
      <c r="B120" s="895"/>
      <c r="C120" s="1279" t="s">
        <v>1052</v>
      </c>
      <c r="D120" s="773">
        <v>3</v>
      </c>
      <c r="E120" s="1176" t="s">
        <v>7</v>
      </c>
      <c r="F120" s="1200"/>
      <c r="G120" s="1587"/>
      <c r="H120" s="1621"/>
    </row>
    <row r="121" spans="1:9">
      <c r="A121" s="973"/>
      <c r="B121" s="895"/>
      <c r="C121" s="1279" t="s">
        <v>1053</v>
      </c>
      <c r="D121" s="773">
        <v>3</v>
      </c>
      <c r="E121" s="1176" t="s">
        <v>7</v>
      </c>
      <c r="F121" s="1200"/>
      <c r="G121" s="1587"/>
      <c r="H121" s="1621"/>
    </row>
    <row r="122" spans="1:9">
      <c r="A122" s="973"/>
      <c r="B122" s="895"/>
      <c r="C122" s="1279" t="s">
        <v>1054</v>
      </c>
      <c r="D122" s="773">
        <v>3</v>
      </c>
      <c r="E122" s="1176" t="s">
        <v>7</v>
      </c>
      <c r="F122" s="1200"/>
      <c r="G122" s="1587"/>
      <c r="H122" s="1621"/>
    </row>
    <row r="123" spans="1:9">
      <c r="A123" s="973"/>
      <c r="B123" s="895"/>
      <c r="C123" s="1279" t="s">
        <v>1055</v>
      </c>
      <c r="D123" s="773">
        <v>3</v>
      </c>
      <c r="E123" s="1176" t="s">
        <v>7</v>
      </c>
      <c r="F123" s="1200"/>
      <c r="G123" s="1587"/>
      <c r="H123" s="1621"/>
    </row>
    <row r="124" spans="1:9">
      <c r="A124" s="973"/>
      <c r="B124" s="895"/>
      <c r="C124" s="1279" t="s">
        <v>1056</v>
      </c>
      <c r="D124" s="773">
        <v>3</v>
      </c>
      <c r="E124" s="1176" t="s">
        <v>7</v>
      </c>
      <c r="F124" s="1200"/>
      <c r="G124" s="1587"/>
      <c r="H124" s="1621"/>
    </row>
    <row r="125" spans="1:9">
      <c r="A125" s="973"/>
      <c r="B125" s="895"/>
      <c r="C125" s="1279" t="s">
        <v>1057</v>
      </c>
      <c r="D125" s="773">
        <v>3</v>
      </c>
      <c r="E125" s="1176" t="s">
        <v>7</v>
      </c>
      <c r="F125" s="1200"/>
      <c r="G125" s="1587"/>
      <c r="H125" s="1621"/>
    </row>
    <row r="126" spans="1:9">
      <c r="A126" s="973"/>
      <c r="B126" s="895"/>
      <c r="C126" s="1279" t="s">
        <v>1058</v>
      </c>
      <c r="D126" s="773">
        <v>3</v>
      </c>
      <c r="E126" s="1176" t="s">
        <v>7</v>
      </c>
      <c r="F126" s="1200"/>
      <c r="G126" s="1587"/>
      <c r="H126" s="1621"/>
    </row>
    <row r="127" spans="1:9">
      <c r="A127" s="973"/>
      <c r="B127" s="895"/>
      <c r="C127" s="1279" t="s">
        <v>1051</v>
      </c>
      <c r="D127" s="773">
        <v>2</v>
      </c>
      <c r="E127" s="1176" t="s">
        <v>7</v>
      </c>
      <c r="F127" s="1200"/>
      <c r="G127" s="1587"/>
      <c r="H127" s="1621"/>
    </row>
    <row r="128" spans="1:9">
      <c r="A128" s="973"/>
      <c r="B128" s="895"/>
      <c r="C128" s="1279" t="s">
        <v>1059</v>
      </c>
      <c r="D128" s="773">
        <v>4</v>
      </c>
      <c r="E128" s="1176" t="s">
        <v>7</v>
      </c>
      <c r="F128" s="1200"/>
      <c r="G128" s="1587"/>
      <c r="H128" s="1621"/>
    </row>
    <row r="129" spans="1:8">
      <c r="A129" s="973"/>
      <c r="B129" s="895"/>
      <c r="C129" s="1279" t="s">
        <v>1060</v>
      </c>
      <c r="D129" s="773">
        <v>2</v>
      </c>
      <c r="E129" s="1176" t="s">
        <v>7</v>
      </c>
      <c r="F129" s="1200"/>
      <c r="G129" s="1587"/>
      <c r="H129" s="1621"/>
    </row>
    <row r="130" spans="1:8">
      <c r="A130" s="973"/>
      <c r="B130" s="895"/>
      <c r="C130" s="1279" t="s">
        <v>1061</v>
      </c>
      <c r="D130" s="773">
        <v>3</v>
      </c>
      <c r="E130" s="1176" t="s">
        <v>7</v>
      </c>
      <c r="F130" s="1200"/>
      <c r="G130" s="1587"/>
      <c r="H130" s="1621"/>
    </row>
    <row r="131" spans="1:8">
      <c r="A131" s="973"/>
      <c r="B131" s="895"/>
      <c r="C131" s="895" t="s">
        <v>1013</v>
      </c>
      <c r="D131" s="773">
        <f>10+12</f>
        <v>22</v>
      </c>
      <c r="E131" s="1176" t="s">
        <v>7</v>
      </c>
      <c r="F131" s="1200"/>
      <c r="G131" s="1587"/>
      <c r="H131" s="1621"/>
    </row>
    <row r="132" spans="1:8">
      <c r="A132" s="973"/>
      <c r="B132" s="895"/>
      <c r="C132" s="895" t="s">
        <v>1015</v>
      </c>
      <c r="D132" s="773">
        <v>5</v>
      </c>
      <c r="E132" s="1176" t="s">
        <v>7</v>
      </c>
      <c r="F132" s="1200"/>
      <c r="G132" s="1587"/>
      <c r="H132" s="1621"/>
    </row>
    <row r="133" spans="1:8">
      <c r="A133" s="973"/>
      <c r="B133" s="895"/>
      <c r="C133" s="808"/>
      <c r="D133" s="773"/>
      <c r="E133" s="1176"/>
      <c r="F133" s="809"/>
      <c r="G133" s="773"/>
      <c r="H133" s="774"/>
    </row>
    <row r="134" spans="1:8">
      <c r="A134" s="1196">
        <v>4</v>
      </c>
      <c r="B134" s="1197" t="s">
        <v>178</v>
      </c>
      <c r="C134" s="1198" t="s">
        <v>177</v>
      </c>
      <c r="D134" s="1190">
        <v>1</v>
      </c>
      <c r="E134" s="1199" t="s">
        <v>669</v>
      </c>
      <c r="F134" s="1869"/>
      <c r="G134" s="1190">
        <f>ROUND(D134*F134,2)</f>
        <v>0</v>
      </c>
      <c r="H134" s="1621"/>
    </row>
    <row r="135" spans="1:8" ht="76.5">
      <c r="A135" s="1196"/>
      <c r="B135" s="1197"/>
      <c r="C135" s="1617" t="s">
        <v>1073</v>
      </c>
      <c r="D135" s="1190"/>
      <c r="E135" s="1199"/>
      <c r="F135" s="1200"/>
      <c r="G135" s="1190"/>
      <c r="H135" s="1621"/>
    </row>
    <row r="136" spans="1:8">
      <c r="A136" s="1196"/>
      <c r="B136" s="1197"/>
      <c r="C136" s="1202" t="s">
        <v>1034</v>
      </c>
      <c r="D136" s="1190">
        <v>1</v>
      </c>
      <c r="E136" s="1199" t="s">
        <v>669</v>
      </c>
      <c r="F136" s="1200"/>
      <c r="G136" s="1190"/>
      <c r="H136" s="1621"/>
    </row>
    <row r="137" spans="1:8">
      <c r="A137" s="1196"/>
      <c r="B137" s="1197"/>
      <c r="C137" s="1202" t="s">
        <v>1035</v>
      </c>
      <c r="D137" s="1190">
        <v>1</v>
      </c>
      <c r="E137" s="1199" t="s">
        <v>669</v>
      </c>
      <c r="F137" s="1200"/>
      <c r="G137" s="1190"/>
      <c r="H137" s="1621"/>
    </row>
    <row r="138" spans="1:8">
      <c r="A138" s="1196"/>
      <c r="B138" s="1197"/>
      <c r="C138" s="1202" t="s">
        <v>1047</v>
      </c>
      <c r="D138" s="1190">
        <v>1</v>
      </c>
      <c r="E138" s="1199" t="s">
        <v>669</v>
      </c>
      <c r="F138" s="1200"/>
      <c r="G138" s="1190"/>
      <c r="H138" s="1621"/>
    </row>
    <row r="139" spans="1:8" ht="51">
      <c r="A139" s="1196"/>
      <c r="B139" s="1197"/>
      <c r="C139" s="1686" t="s">
        <v>490</v>
      </c>
      <c r="D139" s="1190"/>
      <c r="E139" s="1199"/>
      <c r="F139" s="1200"/>
      <c r="G139" s="1190"/>
      <c r="H139" s="1621"/>
    </row>
    <row r="140" spans="1:8">
      <c r="A140" s="1196"/>
      <c r="B140" s="1197"/>
      <c r="C140" s="1202" t="s">
        <v>1020</v>
      </c>
      <c r="D140" s="1190">
        <v>1</v>
      </c>
      <c r="E140" s="1199" t="s">
        <v>669</v>
      </c>
      <c r="F140" s="1200"/>
      <c r="G140" s="1190"/>
      <c r="H140" s="1621"/>
    </row>
    <row r="141" spans="1:8">
      <c r="A141" s="1196"/>
      <c r="B141" s="1197"/>
      <c r="C141" s="1202" t="s">
        <v>1031</v>
      </c>
      <c r="D141" s="1190">
        <v>1</v>
      </c>
      <c r="E141" s="1199" t="s">
        <v>669</v>
      </c>
      <c r="F141" s="1200"/>
      <c r="G141" s="1190"/>
      <c r="H141" s="1621"/>
    </row>
    <row r="142" spans="1:8">
      <c r="A142" s="806"/>
      <c r="B142" s="807"/>
      <c r="C142" s="808"/>
      <c r="D142" s="773"/>
      <c r="E142" s="1176"/>
      <c r="F142" s="809"/>
      <c r="G142" s="773"/>
      <c r="H142" s="774"/>
    </row>
    <row r="143" spans="1:8" ht="25.5">
      <c r="A143" s="806">
        <v>5</v>
      </c>
      <c r="B143" s="810" t="s">
        <v>164</v>
      </c>
      <c r="C143" s="808" t="s">
        <v>1038</v>
      </c>
      <c r="D143" s="773">
        <v>1</v>
      </c>
      <c r="E143" s="1176" t="s">
        <v>669</v>
      </c>
      <c r="F143" s="1869"/>
      <c r="G143" s="773">
        <f>ROUND(D143*F143,2)</f>
        <v>0</v>
      </c>
      <c r="H143" s="774"/>
    </row>
    <row r="144" spans="1:8">
      <c r="A144" s="806"/>
      <c r="B144" s="895"/>
      <c r="C144" s="567" t="s">
        <v>1034</v>
      </c>
      <c r="D144" s="773">
        <v>1</v>
      </c>
      <c r="E144" s="1176" t="s">
        <v>669</v>
      </c>
      <c r="F144" s="809"/>
      <c r="G144" s="773"/>
      <c r="H144" s="774"/>
    </row>
    <row r="145" spans="1:8">
      <c r="A145" s="806"/>
      <c r="B145" s="895"/>
      <c r="C145" s="567" t="s">
        <v>1035</v>
      </c>
      <c r="D145" s="773">
        <v>1</v>
      </c>
      <c r="E145" s="1176" t="s">
        <v>669</v>
      </c>
      <c r="F145" s="809"/>
      <c r="G145" s="773"/>
      <c r="H145" s="774"/>
    </row>
    <row r="146" spans="1:8">
      <c r="A146" s="806"/>
      <c r="B146" s="895"/>
      <c r="C146" s="567" t="s">
        <v>1046</v>
      </c>
      <c r="D146" s="773">
        <v>1</v>
      </c>
      <c r="E146" s="1176" t="s">
        <v>669</v>
      </c>
      <c r="F146" s="809"/>
      <c r="G146" s="773"/>
      <c r="H146" s="774"/>
    </row>
    <row r="147" spans="1:8">
      <c r="A147" s="806"/>
      <c r="B147" s="895"/>
      <c r="C147" s="567" t="s">
        <v>1047</v>
      </c>
      <c r="D147" s="773">
        <v>1</v>
      </c>
      <c r="E147" s="1176" t="s">
        <v>669</v>
      </c>
      <c r="F147" s="809"/>
      <c r="G147" s="773"/>
      <c r="H147" s="774"/>
    </row>
    <row r="148" spans="1:8">
      <c r="A148" s="806"/>
      <c r="B148" s="895"/>
      <c r="C148" s="567" t="s">
        <v>1020</v>
      </c>
      <c r="D148" s="773">
        <v>1</v>
      </c>
      <c r="E148" s="1176" t="s">
        <v>669</v>
      </c>
      <c r="F148" s="809"/>
      <c r="G148" s="773"/>
      <c r="H148" s="774"/>
    </row>
    <row r="149" spans="1:8">
      <c r="A149" s="806"/>
      <c r="B149" s="895"/>
      <c r="C149" s="567" t="s">
        <v>1010</v>
      </c>
      <c r="D149" s="773">
        <v>1</v>
      </c>
      <c r="E149" s="1176" t="s">
        <v>669</v>
      </c>
      <c r="F149" s="809"/>
      <c r="G149" s="773"/>
      <c r="H149" s="774"/>
    </row>
    <row r="150" spans="1:8">
      <c r="A150" s="806"/>
      <c r="B150" s="895"/>
      <c r="C150" s="567" t="s">
        <v>1031</v>
      </c>
      <c r="D150" s="773">
        <v>1</v>
      </c>
      <c r="E150" s="1176" t="s">
        <v>669</v>
      </c>
      <c r="F150" s="809"/>
      <c r="G150" s="773"/>
      <c r="H150" s="774"/>
    </row>
    <row r="151" spans="1:8">
      <c r="A151" s="806"/>
      <c r="B151" s="895"/>
      <c r="C151" s="567" t="s">
        <v>1012</v>
      </c>
      <c r="D151" s="773">
        <v>1</v>
      </c>
      <c r="E151" s="1176" t="s">
        <v>669</v>
      </c>
      <c r="F151" s="809"/>
      <c r="G151" s="773"/>
      <c r="H151" s="774"/>
    </row>
    <row r="152" spans="1:8">
      <c r="A152" s="806"/>
      <c r="B152" s="895"/>
      <c r="C152" s="567" t="s">
        <v>1011</v>
      </c>
      <c r="D152" s="773">
        <v>1</v>
      </c>
      <c r="E152" s="1176" t="s">
        <v>669</v>
      </c>
      <c r="F152" s="809"/>
      <c r="G152" s="773"/>
      <c r="H152" s="774"/>
    </row>
    <row r="153" spans="1:8">
      <c r="A153" s="806"/>
      <c r="B153" s="895"/>
      <c r="C153" s="567" t="s">
        <v>1013</v>
      </c>
      <c r="D153" s="773">
        <v>1</v>
      </c>
      <c r="E153" s="1176" t="s">
        <v>669</v>
      </c>
      <c r="F153" s="809"/>
      <c r="G153" s="773"/>
      <c r="H153" s="774"/>
    </row>
    <row r="154" spans="1:8">
      <c r="A154" s="806"/>
      <c r="B154" s="895"/>
      <c r="C154" s="567" t="s">
        <v>1015</v>
      </c>
      <c r="D154" s="773">
        <v>1</v>
      </c>
      <c r="E154" s="1176" t="s">
        <v>669</v>
      </c>
      <c r="F154" s="809"/>
      <c r="G154" s="773"/>
      <c r="H154" s="774"/>
    </row>
    <row r="155" spans="1:8" ht="12" customHeight="1">
      <c r="A155" s="806"/>
      <c r="B155" s="895"/>
      <c r="C155" s="977"/>
      <c r="D155" s="773"/>
      <c r="E155" s="1176"/>
      <c r="F155" s="809"/>
      <c r="G155" s="773"/>
      <c r="H155" s="774"/>
    </row>
    <row r="156" spans="1:8" ht="25.5">
      <c r="A156" s="806">
        <v>6</v>
      </c>
      <c r="B156" s="810" t="s">
        <v>165</v>
      </c>
      <c r="C156" s="1202" t="s">
        <v>1037</v>
      </c>
      <c r="D156" s="773">
        <v>1</v>
      </c>
      <c r="E156" s="1176" t="s">
        <v>669</v>
      </c>
      <c r="F156" s="1869"/>
      <c r="G156" s="773">
        <f>ROUND(D156*F156,2)</f>
        <v>0</v>
      </c>
      <c r="H156" s="774"/>
    </row>
    <row r="157" spans="1:8">
      <c r="A157" s="806"/>
      <c r="B157" s="810"/>
      <c r="C157" s="1202"/>
      <c r="D157" s="773"/>
      <c r="E157" s="1176"/>
      <c r="F157" s="1200"/>
      <c r="G157" s="1190"/>
      <c r="H157" s="1621"/>
    </row>
    <row r="158" spans="1:8" ht="25.5">
      <c r="A158" s="811"/>
      <c r="B158" s="812"/>
      <c r="C158" s="814" t="s">
        <v>1022</v>
      </c>
      <c r="D158" s="578"/>
      <c r="E158" s="1177"/>
      <c r="F158" s="803"/>
      <c r="G158" s="815">
        <f>SUM(G86:G156)</f>
        <v>65950</v>
      </c>
      <c r="H158" s="1622"/>
    </row>
    <row r="160" spans="1:8" ht="18">
      <c r="A160" s="1181" t="s">
        <v>1003</v>
      </c>
      <c r="B160" s="1182"/>
      <c r="C160" s="1182"/>
      <c r="D160" s="1183"/>
      <c r="E160" s="1183"/>
      <c r="F160" s="1183"/>
      <c r="G160" s="1184"/>
      <c r="H160" s="1623"/>
    </row>
    <row r="161" spans="1:8">
      <c r="A161" s="1185"/>
      <c r="B161" s="1185"/>
      <c r="C161" s="1185"/>
      <c r="D161" s="1186"/>
      <c r="E161" s="1186"/>
      <c r="F161" s="1186"/>
      <c r="G161" s="1186"/>
      <c r="H161" s="1624"/>
    </row>
    <row r="162" spans="1:8" ht="31.5">
      <c r="A162" s="1187"/>
      <c r="B162" s="1188">
        <v>7</v>
      </c>
      <c r="C162" s="802" t="s">
        <v>1023</v>
      </c>
      <c r="D162" s="1190"/>
      <c r="E162" s="1191"/>
      <c r="F162" s="1192"/>
      <c r="G162" s="1190"/>
      <c r="H162" s="1621"/>
    </row>
    <row r="163" spans="1:8" ht="15.75">
      <c r="A163" s="1187"/>
      <c r="B163" s="1188"/>
      <c r="C163" s="1189"/>
      <c r="D163" s="1193" t="s">
        <v>129</v>
      </c>
      <c r="E163" s="1193" t="s">
        <v>3</v>
      </c>
      <c r="F163" s="1193" t="s">
        <v>1000</v>
      </c>
      <c r="G163" s="1193" t="s">
        <v>133</v>
      </c>
      <c r="H163" s="1625"/>
    </row>
    <row r="164" spans="1:8" ht="15.75">
      <c r="A164" s="1187"/>
      <c r="B164" s="1188"/>
      <c r="C164" s="1189"/>
      <c r="D164" s="1193"/>
      <c r="E164" s="1193"/>
      <c r="F164" s="1193"/>
      <c r="G164" s="1193"/>
      <c r="H164" s="1625"/>
    </row>
    <row r="165" spans="1:8" ht="102.75">
      <c r="A165" s="1591" t="s">
        <v>1063</v>
      </c>
      <c r="B165" s="801"/>
      <c r="C165" s="1592" t="s">
        <v>1065</v>
      </c>
      <c r="D165" s="1190">
        <v>1</v>
      </c>
      <c r="E165" s="1199" t="s">
        <v>669</v>
      </c>
      <c r="F165" s="1869"/>
      <c r="G165" s="1190">
        <f>ROUND(D165*F165,2)</f>
        <v>0</v>
      </c>
      <c r="H165" s="1621"/>
    </row>
    <row r="166" spans="1:8" ht="38.25">
      <c r="A166" s="1196" t="s">
        <v>1064</v>
      </c>
      <c r="B166" s="1197" t="s">
        <v>81</v>
      </c>
      <c r="C166" s="1198" t="s">
        <v>80</v>
      </c>
      <c r="D166" s="1190">
        <v>120</v>
      </c>
      <c r="E166" s="1199" t="s">
        <v>57</v>
      </c>
      <c r="F166" s="1200">
        <v>180</v>
      </c>
      <c r="G166" s="1190">
        <f>ROUND(D166*F166,2)</f>
        <v>21600</v>
      </c>
      <c r="H166" s="1621"/>
    </row>
    <row r="167" spans="1:8" ht="102">
      <c r="A167" s="800"/>
      <c r="B167" s="804"/>
      <c r="C167" s="1616" t="s">
        <v>1070</v>
      </c>
      <c r="D167" s="773"/>
      <c r="E167" s="1175"/>
      <c r="F167" s="803"/>
      <c r="G167" s="773"/>
      <c r="H167" s="774"/>
    </row>
    <row r="168" spans="1:8">
      <c r="A168" s="1187"/>
      <c r="B168" s="1194"/>
      <c r="C168" s="1195"/>
      <c r="D168" s="1190"/>
      <c r="E168" s="1191"/>
      <c r="F168" s="1192"/>
      <c r="G168" s="1190"/>
      <c r="H168" s="1621"/>
    </row>
    <row r="169" spans="1:8">
      <c r="A169" s="1196">
        <v>2</v>
      </c>
      <c r="B169" s="1197" t="s">
        <v>162</v>
      </c>
      <c r="C169" s="1198" t="s">
        <v>163</v>
      </c>
      <c r="D169" s="1190">
        <v>120</v>
      </c>
      <c r="E169" s="1199" t="s">
        <v>7</v>
      </c>
      <c r="F169" s="1200">
        <v>50</v>
      </c>
      <c r="G169" s="1190">
        <f>ROUND(D169*F169,2)</f>
        <v>6000</v>
      </c>
      <c r="H169" s="1621"/>
    </row>
    <row r="170" spans="1:8" ht="51">
      <c r="A170" s="1196"/>
      <c r="B170" s="1197"/>
      <c r="C170" s="1593" t="s">
        <v>1069</v>
      </c>
      <c r="D170" s="1190"/>
      <c r="E170" s="1199"/>
      <c r="F170" s="1200"/>
      <c r="G170" s="1190"/>
      <c r="H170" s="1621"/>
    </row>
    <row r="171" spans="1:8">
      <c r="A171" s="1187"/>
      <c r="B171" s="1194"/>
      <c r="C171" s="1195"/>
      <c r="D171" s="1190"/>
      <c r="E171" s="1191"/>
      <c r="F171" s="1192"/>
      <c r="G171" s="1190"/>
      <c r="H171" s="1621"/>
    </row>
    <row r="172" spans="1:8">
      <c r="A172" s="1196">
        <v>3</v>
      </c>
      <c r="B172" s="1197" t="s">
        <v>178</v>
      </c>
      <c r="C172" s="1198" t="s">
        <v>177</v>
      </c>
      <c r="D172" s="1190">
        <v>1</v>
      </c>
      <c r="E172" s="1199" t="s">
        <v>669</v>
      </c>
      <c r="F172" s="1869"/>
      <c r="G172" s="1190">
        <f>ROUND(D172*F172,2)</f>
        <v>0</v>
      </c>
      <c r="H172" s="1621"/>
    </row>
    <row r="173" spans="1:8" ht="76.5">
      <c r="A173" s="1196"/>
      <c r="B173" s="1197"/>
      <c r="C173" s="1617" t="s">
        <v>1073</v>
      </c>
      <c r="D173" s="1190"/>
      <c r="E173" s="1199"/>
      <c r="F173" s="1200"/>
      <c r="G173" s="1190"/>
      <c r="H173" s="1621"/>
    </row>
    <row r="174" spans="1:8">
      <c r="A174" s="1196"/>
      <c r="B174" s="1197"/>
      <c r="C174" s="1198"/>
      <c r="D174" s="1190"/>
      <c r="E174" s="1199"/>
      <c r="F174" s="1200"/>
      <c r="G174" s="1190"/>
      <c r="H174" s="1621"/>
    </row>
    <row r="175" spans="1:8" ht="25.5">
      <c r="A175" s="1196">
        <v>4</v>
      </c>
      <c r="B175" s="1201" t="s">
        <v>164</v>
      </c>
      <c r="C175" s="808" t="s">
        <v>1038</v>
      </c>
      <c r="D175" s="773">
        <v>1</v>
      </c>
      <c r="E175" s="1176" t="s">
        <v>669</v>
      </c>
      <c r="F175" s="1869"/>
      <c r="G175" s="1190">
        <f>ROUND(D175*F175,2)</f>
        <v>0</v>
      </c>
      <c r="H175" s="1621"/>
    </row>
    <row r="176" spans="1:8">
      <c r="A176" s="1196"/>
      <c r="B176" s="1201"/>
      <c r="C176" s="808" t="s">
        <v>1034</v>
      </c>
      <c r="D176" s="773">
        <v>1</v>
      </c>
      <c r="E176" s="1176" t="s">
        <v>669</v>
      </c>
      <c r="F176" s="1200"/>
      <c r="G176" s="1190"/>
      <c r="H176" s="1621"/>
    </row>
    <row r="177" spans="1:8">
      <c r="A177" s="1196"/>
      <c r="B177" s="1201"/>
      <c r="C177" s="808" t="s">
        <v>1035</v>
      </c>
      <c r="D177" s="773">
        <v>1</v>
      </c>
      <c r="E177" s="1176" t="s">
        <v>669</v>
      </c>
      <c r="F177" s="1200"/>
      <c r="G177" s="1190"/>
      <c r="H177" s="1621"/>
    </row>
    <row r="178" spans="1:8">
      <c r="A178" s="1196"/>
      <c r="B178" s="1197"/>
      <c r="C178" s="1198"/>
      <c r="D178" s="1190"/>
      <c r="E178" s="1199"/>
      <c r="F178" s="1200"/>
      <c r="G178" s="1190"/>
      <c r="H178" s="1621"/>
    </row>
    <row r="179" spans="1:8" ht="25.5">
      <c r="A179" s="1196">
        <v>5</v>
      </c>
      <c r="B179" s="1201" t="s">
        <v>165</v>
      </c>
      <c r="C179" s="1202" t="s">
        <v>1037</v>
      </c>
      <c r="D179" s="773">
        <v>1</v>
      </c>
      <c r="E179" s="1176" t="s">
        <v>669</v>
      </c>
      <c r="F179" s="1869"/>
      <c r="G179" s="1190">
        <f>ROUND(D179*F179,2)</f>
        <v>0</v>
      </c>
      <c r="H179" s="1621"/>
    </row>
    <row r="180" spans="1:8">
      <c r="A180" s="1196"/>
      <c r="B180" s="1201"/>
      <c r="C180" s="1202"/>
      <c r="D180" s="773"/>
      <c r="E180" s="1176"/>
      <c r="F180" s="1200"/>
      <c r="G180" s="1190"/>
      <c r="H180" s="1621"/>
    </row>
    <row r="181" spans="1:8" ht="25.5">
      <c r="A181" s="1196"/>
      <c r="B181" s="1203"/>
      <c r="C181" s="814" t="s">
        <v>1022</v>
      </c>
      <c r="D181" s="1204"/>
      <c r="E181" s="1199"/>
      <c r="F181" s="1192"/>
      <c r="G181" s="1205">
        <f>SUM(G166:G180)</f>
        <v>27600</v>
      </c>
      <c r="H181" s="1626"/>
    </row>
    <row r="183" spans="1:8" ht="18">
      <c r="A183" s="822" t="s">
        <v>1004</v>
      </c>
      <c r="B183" s="817"/>
      <c r="C183" s="817"/>
      <c r="D183" s="1178"/>
      <c r="E183" s="1178"/>
      <c r="F183" s="1178"/>
      <c r="G183" s="1179"/>
      <c r="H183" s="1619"/>
    </row>
    <row r="184" spans="1:8">
      <c r="A184" s="816"/>
      <c r="B184" s="816"/>
      <c r="C184" s="816"/>
      <c r="D184" s="248"/>
      <c r="E184" s="248"/>
      <c r="F184" s="248"/>
      <c r="G184" s="248"/>
      <c r="H184" s="38"/>
    </row>
    <row r="185" spans="1:8" ht="31.5">
      <c r="A185" s="800"/>
      <c r="B185" s="801">
        <v>7</v>
      </c>
      <c r="C185" s="802" t="s">
        <v>1023</v>
      </c>
      <c r="D185" s="773"/>
      <c r="E185" s="1175"/>
      <c r="F185" s="803"/>
      <c r="G185" s="773"/>
      <c r="H185" s="774"/>
    </row>
    <row r="186" spans="1:8" ht="15.75">
      <c r="A186" s="800"/>
      <c r="B186" s="801"/>
      <c r="C186" s="802"/>
      <c r="D186" s="821" t="s">
        <v>129</v>
      </c>
      <c r="E186" s="821" t="s">
        <v>3</v>
      </c>
      <c r="F186" s="821" t="s">
        <v>1000</v>
      </c>
      <c r="G186" s="821" t="s">
        <v>133</v>
      </c>
      <c r="H186" s="1620"/>
    </row>
    <row r="187" spans="1:8">
      <c r="A187" s="800"/>
      <c r="B187" s="804"/>
      <c r="C187" s="805"/>
      <c r="D187" s="773"/>
      <c r="E187" s="1175"/>
      <c r="F187" s="803"/>
      <c r="G187" s="773"/>
      <c r="H187" s="774"/>
    </row>
    <row r="188" spans="1:8" ht="102.75">
      <c r="A188" s="1591" t="s">
        <v>1063</v>
      </c>
      <c r="B188" s="801"/>
      <c r="C188" s="1592" t="s">
        <v>1065</v>
      </c>
      <c r="D188" s="1190">
        <v>1</v>
      </c>
      <c r="E188" s="1199" t="s">
        <v>669</v>
      </c>
      <c r="F188" s="1869"/>
      <c r="G188" s="1190">
        <f>ROUND(D188*F188,2)</f>
        <v>0</v>
      </c>
      <c r="H188" s="1621"/>
    </row>
    <row r="189" spans="1:8" ht="38.25">
      <c r="A189" s="1196" t="s">
        <v>1064</v>
      </c>
      <c r="B189" s="1197" t="s">
        <v>81</v>
      </c>
      <c r="C189" s="1198" t="s">
        <v>80</v>
      </c>
      <c r="D189" s="1190">
        <v>90</v>
      </c>
      <c r="E189" s="1199" t="s">
        <v>57</v>
      </c>
      <c r="F189" s="1200">
        <v>180</v>
      </c>
      <c r="G189" s="1190">
        <f>ROUND(D189*F189,2)</f>
        <v>16200</v>
      </c>
      <c r="H189" s="1621"/>
    </row>
    <row r="190" spans="1:8" ht="102">
      <c r="A190" s="800"/>
      <c r="B190" s="804"/>
      <c r="C190" s="1616" t="s">
        <v>1070</v>
      </c>
      <c r="D190" s="773"/>
      <c r="E190" s="1175"/>
      <c r="F190" s="1192"/>
      <c r="G190" s="773"/>
      <c r="H190" s="774"/>
    </row>
    <row r="191" spans="1:8">
      <c r="A191" s="800"/>
      <c r="B191" s="804"/>
      <c r="C191" s="805"/>
      <c r="D191" s="773"/>
      <c r="E191" s="1175"/>
      <c r="F191" s="1192"/>
      <c r="G191" s="773"/>
      <c r="H191" s="774"/>
    </row>
    <row r="192" spans="1:8">
      <c r="A192" s="806">
        <v>2</v>
      </c>
      <c r="B192" s="807" t="s">
        <v>162</v>
      </c>
      <c r="C192" s="808" t="s">
        <v>163</v>
      </c>
      <c r="D192" s="773">
        <f>SUM(D194:D198)</f>
        <v>108</v>
      </c>
      <c r="E192" s="1176" t="s">
        <v>7</v>
      </c>
      <c r="F192" s="1200">
        <v>50</v>
      </c>
      <c r="G192" s="1190">
        <f>ROUND(D192*F192,2)</f>
        <v>5400</v>
      </c>
      <c r="H192" s="1621"/>
    </row>
    <row r="193" spans="1:8" ht="51">
      <c r="A193" s="806"/>
      <c r="B193" s="807"/>
      <c r="C193" s="1593" t="s">
        <v>1069</v>
      </c>
      <c r="D193" s="773"/>
      <c r="E193" s="1176"/>
      <c r="F193" s="1200"/>
      <c r="G193" s="1190"/>
      <c r="H193" s="1621"/>
    </row>
    <row r="194" spans="1:8">
      <c r="A194" s="806"/>
      <c r="B194" s="807" t="s">
        <v>223</v>
      </c>
      <c r="C194" s="807" t="s">
        <v>1034</v>
      </c>
      <c r="D194" s="773">
        <v>50</v>
      </c>
      <c r="E194" s="1176" t="s">
        <v>7</v>
      </c>
      <c r="F194" s="809"/>
      <c r="G194" s="773"/>
      <c r="H194" s="774"/>
    </row>
    <row r="195" spans="1:8">
      <c r="A195" s="806"/>
      <c r="B195" s="807" t="s">
        <v>223</v>
      </c>
      <c r="C195" s="807" t="s">
        <v>1035</v>
      </c>
      <c r="D195" s="773">
        <v>20</v>
      </c>
      <c r="E195" s="1176" t="s">
        <v>7</v>
      </c>
      <c r="F195" s="809"/>
      <c r="G195" s="773"/>
      <c r="H195" s="774"/>
    </row>
    <row r="196" spans="1:8">
      <c r="A196" s="800"/>
      <c r="B196" s="1104"/>
      <c r="C196" s="1104" t="s">
        <v>1017</v>
      </c>
      <c r="D196" s="773">
        <v>20</v>
      </c>
      <c r="E196" s="1176" t="s">
        <v>7</v>
      </c>
      <c r="F196" s="809"/>
      <c r="G196" s="773"/>
      <c r="H196" s="774"/>
    </row>
    <row r="197" spans="1:8">
      <c r="A197" s="800"/>
      <c r="B197" s="1104"/>
      <c r="C197" s="1104" t="s">
        <v>1020</v>
      </c>
      <c r="D197" s="773">
        <v>10</v>
      </c>
      <c r="E197" s="1176" t="s">
        <v>7</v>
      </c>
      <c r="F197" s="809"/>
      <c r="G197" s="773"/>
      <c r="H197" s="774"/>
    </row>
    <row r="198" spans="1:8">
      <c r="A198" s="800"/>
      <c r="B198" s="807"/>
      <c r="C198" s="807" t="s">
        <v>1013</v>
      </c>
      <c r="D198" s="773">
        <v>8</v>
      </c>
      <c r="E198" s="1176" t="s">
        <v>7</v>
      </c>
      <c r="F198" s="809"/>
      <c r="G198" s="773"/>
      <c r="H198" s="774"/>
    </row>
    <row r="199" spans="1:8">
      <c r="A199" s="800"/>
      <c r="B199" s="1104"/>
      <c r="C199" s="808"/>
      <c r="D199" s="773"/>
      <c r="E199" s="1176"/>
      <c r="F199" s="809"/>
      <c r="G199" s="773"/>
      <c r="H199" s="774"/>
    </row>
    <row r="200" spans="1:8">
      <c r="A200" s="806">
        <v>3</v>
      </c>
      <c r="B200" s="807" t="s">
        <v>1013</v>
      </c>
      <c r="C200" s="808" t="s">
        <v>1014</v>
      </c>
      <c r="D200" s="773">
        <v>3</v>
      </c>
      <c r="E200" s="1176" t="s">
        <v>7</v>
      </c>
      <c r="F200" s="1869"/>
      <c r="G200" s="773">
        <f>ROUND(D200*F200,2)</f>
        <v>0</v>
      </c>
      <c r="H200" s="774"/>
    </row>
    <row r="201" spans="1:8">
      <c r="A201" s="806"/>
      <c r="B201" s="807"/>
      <c r="C201" s="808"/>
      <c r="D201" s="773"/>
      <c r="E201" s="1176"/>
      <c r="F201" s="809"/>
      <c r="G201" s="773"/>
      <c r="H201" s="774"/>
    </row>
    <row r="202" spans="1:8">
      <c r="A202" s="1196">
        <v>4</v>
      </c>
      <c r="B202" s="1197" t="s">
        <v>178</v>
      </c>
      <c r="C202" s="1198" t="s">
        <v>177</v>
      </c>
      <c r="D202" s="1190">
        <v>1</v>
      </c>
      <c r="E202" s="1199" t="s">
        <v>669</v>
      </c>
      <c r="F202" s="1869"/>
      <c r="G202" s="1190">
        <f>ROUND(D202*F202,2)</f>
        <v>0</v>
      </c>
      <c r="H202" s="1621"/>
    </row>
    <row r="203" spans="1:8" ht="76.5">
      <c r="A203" s="1196"/>
      <c r="B203" s="1197"/>
      <c r="C203" s="1617" t="s">
        <v>1073</v>
      </c>
      <c r="D203" s="1190"/>
      <c r="E203" s="1199"/>
      <c r="F203" s="1200"/>
      <c r="G203" s="1190"/>
      <c r="H203" s="1621"/>
    </row>
    <row r="204" spans="1:8">
      <c r="A204" s="1196"/>
      <c r="B204" s="1197"/>
      <c r="C204" s="1202" t="s">
        <v>1034</v>
      </c>
      <c r="D204" s="1190">
        <v>1</v>
      </c>
      <c r="E204" s="1199" t="s">
        <v>669</v>
      </c>
      <c r="F204" s="1200"/>
      <c r="G204" s="1190"/>
      <c r="H204" s="1621"/>
    </row>
    <row r="205" spans="1:8">
      <c r="A205" s="1196"/>
      <c r="B205" s="1197"/>
      <c r="C205" s="1202" t="s">
        <v>1035</v>
      </c>
      <c r="D205" s="1190">
        <v>1</v>
      </c>
      <c r="E205" s="1199" t="s">
        <v>669</v>
      </c>
      <c r="F205" s="1200"/>
      <c r="G205" s="1190"/>
      <c r="H205" s="1621"/>
    </row>
    <row r="206" spans="1:8">
      <c r="A206" s="1196"/>
      <c r="B206" s="1197"/>
      <c r="C206" s="1197" t="s">
        <v>1017</v>
      </c>
      <c r="D206" s="1190">
        <v>1</v>
      </c>
      <c r="E206" s="1199" t="s">
        <v>669</v>
      </c>
      <c r="F206" s="1200"/>
      <c r="G206" s="1190"/>
      <c r="H206" s="1621"/>
    </row>
    <row r="207" spans="1:8">
      <c r="A207" s="1196"/>
      <c r="B207" s="1276"/>
      <c r="C207" s="1276" t="s">
        <v>1020</v>
      </c>
      <c r="D207" s="1190">
        <v>1</v>
      </c>
      <c r="E207" s="1199" t="s">
        <v>669</v>
      </c>
      <c r="F207" s="1200"/>
      <c r="G207" s="1190"/>
      <c r="H207" s="1621"/>
    </row>
    <row r="208" spans="1:8">
      <c r="A208" s="806"/>
      <c r="B208" s="1104"/>
      <c r="C208" s="1119"/>
      <c r="D208" s="773"/>
      <c r="E208" s="1176"/>
      <c r="F208" s="809"/>
      <c r="G208" s="773"/>
      <c r="H208" s="774"/>
    </row>
    <row r="209" spans="1:8" ht="25.5">
      <c r="A209" s="806">
        <v>5</v>
      </c>
      <c r="B209" s="810" t="s">
        <v>164</v>
      </c>
      <c r="C209" s="808" t="s">
        <v>1038</v>
      </c>
      <c r="D209" s="773">
        <v>1</v>
      </c>
      <c r="E209" s="1176" t="s">
        <v>669</v>
      </c>
      <c r="F209" s="1869"/>
      <c r="G209" s="773">
        <f>ROUND(D209*F209,2)</f>
        <v>0</v>
      </c>
      <c r="H209" s="774"/>
    </row>
    <row r="210" spans="1:8">
      <c r="A210" s="806"/>
      <c r="B210" s="810"/>
      <c r="C210" s="807" t="s">
        <v>1034</v>
      </c>
      <c r="D210" s="773">
        <v>1</v>
      </c>
      <c r="E210" s="1176" t="s">
        <v>669</v>
      </c>
      <c r="F210" s="809"/>
      <c r="G210" s="773"/>
      <c r="H210" s="774"/>
    </row>
    <row r="211" spans="1:8">
      <c r="A211" s="806"/>
      <c r="B211" s="810"/>
      <c r="C211" s="807" t="s">
        <v>1035</v>
      </c>
      <c r="D211" s="773">
        <v>1</v>
      </c>
      <c r="E211" s="1176" t="s">
        <v>669</v>
      </c>
      <c r="F211" s="809"/>
      <c r="G211" s="773"/>
      <c r="H211" s="774"/>
    </row>
    <row r="212" spans="1:8">
      <c r="A212" s="806"/>
      <c r="B212" s="1276"/>
      <c r="C212" s="1104" t="s">
        <v>1017</v>
      </c>
      <c r="D212" s="773">
        <v>1</v>
      </c>
      <c r="E212" s="1176" t="s">
        <v>669</v>
      </c>
      <c r="F212" s="809"/>
      <c r="G212" s="773"/>
      <c r="H212" s="774"/>
    </row>
    <row r="213" spans="1:8">
      <c r="A213" s="806"/>
      <c r="B213" s="1276"/>
      <c r="C213" s="1104" t="s">
        <v>1020</v>
      </c>
      <c r="D213" s="773">
        <v>1</v>
      </c>
      <c r="E213" s="1176" t="s">
        <v>669</v>
      </c>
      <c r="F213" s="809"/>
      <c r="G213" s="773"/>
      <c r="H213" s="774"/>
    </row>
    <row r="214" spans="1:8">
      <c r="A214" s="806"/>
      <c r="B214" s="1197"/>
      <c r="C214" s="1197" t="s">
        <v>1013</v>
      </c>
      <c r="D214" s="1190">
        <v>1</v>
      </c>
      <c r="E214" s="1199" t="s">
        <v>669</v>
      </c>
      <c r="F214" s="1200"/>
      <c r="G214" s="1190"/>
      <c r="H214" s="1621"/>
    </row>
    <row r="215" spans="1:8">
      <c r="A215" s="806"/>
      <c r="B215" s="1104"/>
      <c r="C215" s="1119"/>
      <c r="D215" s="773"/>
      <c r="E215" s="1176"/>
      <c r="F215" s="809"/>
      <c r="G215" s="773"/>
      <c r="H215" s="774"/>
    </row>
    <row r="216" spans="1:8" ht="25.5">
      <c r="A216" s="806">
        <v>6</v>
      </c>
      <c r="B216" s="810" t="s">
        <v>165</v>
      </c>
      <c r="C216" s="1202" t="s">
        <v>1037</v>
      </c>
      <c r="D216" s="773">
        <v>1</v>
      </c>
      <c r="E216" s="1176" t="s">
        <v>669</v>
      </c>
      <c r="F216" s="1869"/>
      <c r="G216" s="773">
        <f>ROUND(D216*F216,2)</f>
        <v>0</v>
      </c>
      <c r="H216" s="774"/>
    </row>
    <row r="217" spans="1:8">
      <c r="A217" s="806"/>
      <c r="B217" s="810"/>
      <c r="C217" s="1202"/>
      <c r="D217" s="773"/>
      <c r="E217" s="1176"/>
      <c r="F217" s="1200"/>
      <c r="G217" s="773"/>
      <c r="H217" s="774"/>
    </row>
    <row r="218" spans="1:8" ht="25.5">
      <c r="A218" s="811"/>
      <c r="B218" s="812"/>
      <c r="C218" s="814" t="s">
        <v>1022</v>
      </c>
      <c r="D218" s="578"/>
      <c r="E218" s="1177"/>
      <c r="F218" s="803"/>
      <c r="G218" s="815">
        <f>SUM(G188:G216)</f>
        <v>21600</v>
      </c>
      <c r="H218" s="1622"/>
    </row>
    <row r="220" spans="1:8" ht="18">
      <c r="A220" s="1181" t="s">
        <v>1005</v>
      </c>
      <c r="B220" s="1182"/>
      <c r="C220" s="1182"/>
      <c r="D220" s="1183"/>
      <c r="E220" s="1183"/>
      <c r="F220" s="1183"/>
      <c r="G220" s="1184"/>
      <c r="H220" s="1623"/>
    </row>
    <row r="221" spans="1:8">
      <c r="A221" s="1185"/>
      <c r="B221" s="1185"/>
      <c r="C221" s="1185"/>
      <c r="D221" s="1186"/>
      <c r="E221" s="1186"/>
      <c r="F221" s="1186"/>
      <c r="G221" s="1186"/>
      <c r="H221" s="1624"/>
    </row>
    <row r="222" spans="1:8" ht="31.5">
      <c r="A222" s="1187"/>
      <c r="B222" s="1188">
        <v>7</v>
      </c>
      <c r="C222" s="802" t="s">
        <v>1023</v>
      </c>
      <c r="D222" s="1190"/>
      <c r="E222" s="1191"/>
      <c r="F222" s="1192"/>
      <c r="G222" s="1190"/>
      <c r="H222" s="1621"/>
    </row>
    <row r="223" spans="1:8" ht="15.75">
      <c r="A223" s="1187"/>
      <c r="B223" s="1188"/>
      <c r="C223" s="1189"/>
      <c r="D223" s="1193" t="s">
        <v>129</v>
      </c>
      <c r="E223" s="1193" t="s">
        <v>3</v>
      </c>
      <c r="F223" s="1193" t="s">
        <v>1000</v>
      </c>
      <c r="G223" s="1193" t="s">
        <v>133</v>
      </c>
      <c r="H223" s="1625"/>
    </row>
    <row r="224" spans="1:8">
      <c r="A224" s="1187"/>
      <c r="B224" s="1194"/>
      <c r="C224" s="1195"/>
      <c r="D224" s="1190"/>
      <c r="E224" s="1191"/>
      <c r="F224" s="1192"/>
      <c r="G224" s="1190"/>
      <c r="H224" s="1621"/>
    </row>
    <row r="225" spans="1:8" ht="102.75">
      <c r="A225" s="1591" t="s">
        <v>1063</v>
      </c>
      <c r="B225" s="801"/>
      <c r="C225" s="1592" t="s">
        <v>1065</v>
      </c>
      <c r="D225" s="1190">
        <v>1</v>
      </c>
      <c r="E225" s="1199" t="s">
        <v>669</v>
      </c>
      <c r="F225" s="1869"/>
      <c r="G225" s="1190">
        <f>ROUND(D225*F225,2)</f>
        <v>0</v>
      </c>
      <c r="H225" s="1621"/>
    </row>
    <row r="226" spans="1:8" ht="38.25">
      <c r="A226" s="1196" t="s">
        <v>1064</v>
      </c>
      <c r="B226" s="1197" t="s">
        <v>81</v>
      </c>
      <c r="C226" s="1198" t="s">
        <v>80</v>
      </c>
      <c r="D226" s="1190">
        <v>90</v>
      </c>
      <c r="E226" s="1199" t="s">
        <v>57</v>
      </c>
      <c r="F226" s="1200">
        <v>180</v>
      </c>
      <c r="G226" s="1190">
        <f>ROUND(D226*F226,2)</f>
        <v>16200</v>
      </c>
      <c r="H226" s="1621"/>
    </row>
    <row r="227" spans="1:8" ht="102">
      <c r="A227" s="800"/>
      <c r="B227" s="804"/>
      <c r="C227" s="1616" t="s">
        <v>1070</v>
      </c>
      <c r="D227" s="773"/>
      <c r="E227" s="1175"/>
      <c r="F227" s="1192"/>
      <c r="G227" s="773"/>
      <c r="H227" s="774"/>
    </row>
    <row r="228" spans="1:8">
      <c r="A228" s="1187"/>
      <c r="B228" s="1194"/>
      <c r="C228" s="1195"/>
      <c r="D228" s="1190"/>
      <c r="E228" s="1191"/>
      <c r="F228" s="1192"/>
      <c r="G228" s="1190"/>
      <c r="H228" s="1621"/>
    </row>
    <row r="229" spans="1:8">
      <c r="A229" s="1196">
        <v>2</v>
      </c>
      <c r="B229" s="1197" t="s">
        <v>162</v>
      </c>
      <c r="C229" s="1198" t="s">
        <v>163</v>
      </c>
      <c r="D229" s="1190">
        <f>SUM(D231:D238)</f>
        <v>130</v>
      </c>
      <c r="E229" s="1199" t="s">
        <v>7</v>
      </c>
      <c r="F229" s="1200">
        <v>50</v>
      </c>
      <c r="G229" s="1190">
        <f>ROUND(D229*F229,2)</f>
        <v>6500</v>
      </c>
      <c r="H229" s="1621"/>
    </row>
    <row r="230" spans="1:8" ht="51">
      <c r="A230" s="1196"/>
      <c r="B230" s="1197"/>
      <c r="C230" s="1593" t="s">
        <v>1069</v>
      </c>
      <c r="D230" s="1190"/>
      <c r="E230" s="1199"/>
      <c r="F230" s="1200"/>
      <c r="G230" s="1190"/>
      <c r="H230" s="1621"/>
    </row>
    <row r="231" spans="1:8" ht="12.75" customHeight="1">
      <c r="A231" s="1196"/>
      <c r="B231" s="1197"/>
      <c r="C231" s="807" t="s">
        <v>1034</v>
      </c>
      <c r="D231" s="1190">
        <v>50</v>
      </c>
      <c r="E231" s="1199" t="s">
        <v>7</v>
      </c>
      <c r="F231" s="1200"/>
      <c r="G231" s="1190"/>
      <c r="H231" s="1621"/>
    </row>
    <row r="232" spans="1:8">
      <c r="A232" s="1196"/>
      <c r="B232" s="1197"/>
      <c r="C232" s="807" t="s">
        <v>1035</v>
      </c>
      <c r="D232" s="1190">
        <v>20</v>
      </c>
      <c r="E232" s="1199" t="s">
        <v>7</v>
      </c>
      <c r="F232" s="1200"/>
      <c r="G232" s="1190"/>
      <c r="H232" s="1621"/>
    </row>
    <row r="233" spans="1:8">
      <c r="A233" s="1196"/>
      <c r="B233" s="1197"/>
      <c r="C233" s="1197" t="s">
        <v>1010</v>
      </c>
      <c r="D233" s="1190">
        <v>1</v>
      </c>
      <c r="E233" s="1199" t="s">
        <v>7</v>
      </c>
      <c r="F233" s="1200"/>
      <c r="G233" s="1190"/>
      <c r="H233" s="1621"/>
    </row>
    <row r="234" spans="1:8">
      <c r="A234" s="1196"/>
      <c r="B234" s="1197"/>
      <c r="C234" s="1197" t="s">
        <v>1031</v>
      </c>
      <c r="D234" s="1190">
        <v>10</v>
      </c>
      <c r="E234" s="1199" t="s">
        <v>7</v>
      </c>
      <c r="F234" s="1200"/>
      <c r="G234" s="1190"/>
      <c r="H234" s="1621"/>
    </row>
    <row r="235" spans="1:8">
      <c r="A235" s="1196"/>
      <c r="B235" s="1197"/>
      <c r="C235" s="1197" t="s">
        <v>1012</v>
      </c>
      <c r="D235" s="1190">
        <v>8</v>
      </c>
      <c r="E235" s="1199" t="s">
        <v>7</v>
      </c>
      <c r="F235" s="1200"/>
      <c r="G235" s="1190"/>
      <c r="H235" s="1621"/>
    </row>
    <row r="236" spans="1:8">
      <c r="A236" s="1196"/>
      <c r="B236" s="1197"/>
      <c r="C236" s="1197" t="s">
        <v>1011</v>
      </c>
      <c r="D236" s="1190">
        <v>21</v>
      </c>
      <c r="E236" s="1199" t="s">
        <v>7</v>
      </c>
      <c r="F236" s="1200"/>
      <c r="G236" s="1190"/>
      <c r="H236" s="1621"/>
    </row>
    <row r="237" spans="1:8">
      <c r="A237" s="1196"/>
      <c r="B237" s="1197"/>
      <c r="C237" s="1197" t="s">
        <v>1013</v>
      </c>
      <c r="D237" s="1190">
        <v>10</v>
      </c>
      <c r="E237" s="1199" t="s">
        <v>7</v>
      </c>
      <c r="F237" s="1200"/>
      <c r="G237" s="1190"/>
      <c r="H237" s="1621"/>
    </row>
    <row r="238" spans="1:8">
      <c r="A238" s="1196"/>
      <c r="B238" s="1197"/>
      <c r="C238" s="1197" t="s">
        <v>1015</v>
      </c>
      <c r="D238" s="1190">
        <v>10</v>
      </c>
      <c r="E238" s="1199" t="s">
        <v>7</v>
      </c>
      <c r="F238" s="1200"/>
      <c r="G238" s="1190"/>
      <c r="H238" s="1621"/>
    </row>
    <row r="239" spans="1:8">
      <c r="A239" s="1187"/>
      <c r="B239" s="1194"/>
      <c r="C239" s="1195"/>
      <c r="D239" s="1190"/>
      <c r="E239" s="1191"/>
      <c r="F239" s="1192"/>
      <c r="G239" s="1190"/>
      <c r="H239" s="1621"/>
    </row>
    <row r="240" spans="1:8">
      <c r="A240" s="1196">
        <v>3</v>
      </c>
      <c r="B240" s="1197" t="s">
        <v>178</v>
      </c>
      <c r="C240" s="1198" t="s">
        <v>177</v>
      </c>
      <c r="D240" s="1190">
        <v>1</v>
      </c>
      <c r="E240" s="1199" t="s">
        <v>669</v>
      </c>
      <c r="F240" s="1869"/>
      <c r="G240" s="1190">
        <f>ROUND(D240*F240,2)</f>
        <v>0</v>
      </c>
      <c r="H240" s="1621"/>
    </row>
    <row r="241" spans="1:8" ht="76.5">
      <c r="A241" s="1196"/>
      <c r="B241" s="1197"/>
      <c r="C241" s="1617" t="s">
        <v>1073</v>
      </c>
      <c r="D241" s="1190"/>
      <c r="E241" s="1199"/>
      <c r="F241" s="1200"/>
      <c r="G241" s="1190"/>
      <c r="H241" s="1621"/>
    </row>
    <row r="242" spans="1:8">
      <c r="A242" s="1196"/>
      <c r="B242" s="1197"/>
      <c r="C242" s="807" t="s">
        <v>1034</v>
      </c>
      <c r="D242" s="1190">
        <v>1</v>
      </c>
      <c r="E242" s="1199" t="s">
        <v>669</v>
      </c>
      <c r="F242" s="1200"/>
      <c r="G242" s="1190"/>
      <c r="H242" s="1621"/>
    </row>
    <row r="243" spans="1:8">
      <c r="A243" s="1196"/>
      <c r="B243" s="1197"/>
      <c r="C243" s="807" t="s">
        <v>1035</v>
      </c>
      <c r="D243" s="1190">
        <v>1</v>
      </c>
      <c r="E243" s="1199" t="s">
        <v>669</v>
      </c>
      <c r="F243" s="1200"/>
      <c r="G243" s="1190"/>
      <c r="H243" s="1621"/>
    </row>
    <row r="244" spans="1:8">
      <c r="A244" s="1196"/>
      <c r="B244" s="1197" t="s">
        <v>223</v>
      </c>
      <c r="C244" s="1197" t="s">
        <v>1031</v>
      </c>
      <c r="D244" s="1190">
        <v>1</v>
      </c>
      <c r="E244" s="1199" t="s">
        <v>669</v>
      </c>
      <c r="F244" s="1200"/>
      <c r="G244" s="1190"/>
      <c r="H244" s="1621"/>
    </row>
    <row r="245" spans="1:8">
      <c r="A245" s="1196"/>
      <c r="B245" s="1197"/>
      <c r="C245" s="1271"/>
      <c r="D245" s="1190"/>
      <c r="E245" s="1199"/>
      <c r="F245" s="1200"/>
      <c r="G245" s="1190"/>
      <c r="H245" s="1621"/>
    </row>
    <row r="246" spans="1:8">
      <c r="A246" s="806">
        <v>4</v>
      </c>
      <c r="B246" s="807"/>
      <c r="C246" s="808" t="s">
        <v>1036</v>
      </c>
      <c r="D246" s="773">
        <f>SUM(D247:D250)</f>
        <v>25</v>
      </c>
      <c r="E246" s="1176" t="s">
        <v>7</v>
      </c>
      <c r="F246" s="1869"/>
      <c r="G246" s="1190">
        <f>ROUND(D246*F246,2)</f>
        <v>0</v>
      </c>
      <c r="H246" s="1621"/>
    </row>
    <row r="247" spans="1:8">
      <c r="A247" s="806"/>
      <c r="B247" s="807"/>
      <c r="C247" s="807" t="s">
        <v>1012</v>
      </c>
      <c r="D247" s="773">
        <v>4</v>
      </c>
      <c r="E247" s="1176" t="s">
        <v>7</v>
      </c>
      <c r="F247" s="809"/>
      <c r="G247" s="773"/>
      <c r="H247" s="774"/>
    </row>
    <row r="248" spans="1:8">
      <c r="A248" s="806"/>
      <c r="B248" s="807"/>
      <c r="C248" s="807" t="s">
        <v>1011</v>
      </c>
      <c r="D248" s="773">
        <v>12</v>
      </c>
      <c r="E248" s="1176" t="s">
        <v>7</v>
      </c>
      <c r="F248" s="809"/>
      <c r="G248" s="773"/>
      <c r="H248" s="774"/>
    </row>
    <row r="249" spans="1:8">
      <c r="A249" s="806"/>
      <c r="B249" s="807"/>
      <c r="C249" s="807" t="s">
        <v>1013</v>
      </c>
      <c r="D249" s="773">
        <v>6</v>
      </c>
      <c r="E249" s="1176" t="s">
        <v>7</v>
      </c>
      <c r="F249" s="809"/>
      <c r="G249" s="773"/>
      <c r="H249" s="774"/>
    </row>
    <row r="250" spans="1:8">
      <c r="A250" s="806"/>
      <c r="B250" s="807"/>
      <c r="C250" s="807" t="s">
        <v>1015</v>
      </c>
      <c r="D250" s="773">
        <v>3</v>
      </c>
      <c r="E250" s="1176" t="s">
        <v>7</v>
      </c>
      <c r="F250" s="809"/>
      <c r="G250" s="773"/>
      <c r="H250" s="774"/>
    </row>
    <row r="251" spans="1:8">
      <c r="A251" s="1196"/>
      <c r="B251" s="1197"/>
      <c r="C251" s="1198" t="s">
        <v>223</v>
      </c>
      <c r="D251" s="1190"/>
      <c r="E251" s="1199"/>
      <c r="F251" s="1200"/>
      <c r="G251" s="1190"/>
      <c r="H251" s="1621"/>
    </row>
    <row r="252" spans="1:8" ht="25.5">
      <c r="A252" s="1196">
        <v>5</v>
      </c>
      <c r="B252" s="1201" t="s">
        <v>164</v>
      </c>
      <c r="C252" s="808" t="s">
        <v>1038</v>
      </c>
      <c r="D252" s="1190">
        <v>1</v>
      </c>
      <c r="E252" s="1199" t="s">
        <v>669</v>
      </c>
      <c r="F252" s="1869"/>
      <c r="G252" s="1190">
        <f>ROUND(D252*F252,2)</f>
        <v>0</v>
      </c>
      <c r="H252" s="1621"/>
    </row>
    <row r="253" spans="1:8">
      <c r="A253" s="1196"/>
      <c r="B253" s="1201"/>
      <c r="C253" s="567" t="s">
        <v>1034</v>
      </c>
      <c r="D253" s="1190">
        <v>1</v>
      </c>
      <c r="E253" s="1199" t="s">
        <v>669</v>
      </c>
      <c r="F253" s="1200"/>
      <c r="G253" s="1190"/>
      <c r="H253" s="1621"/>
    </row>
    <row r="254" spans="1:8">
      <c r="A254" s="1196"/>
      <c r="B254" s="1201"/>
      <c r="C254" s="567" t="s">
        <v>1035</v>
      </c>
      <c r="D254" s="1190">
        <v>1</v>
      </c>
      <c r="E254" s="1199" t="s">
        <v>669</v>
      </c>
      <c r="F254" s="1200"/>
      <c r="G254" s="1190"/>
      <c r="H254" s="1621"/>
    </row>
    <row r="255" spans="1:8">
      <c r="A255" s="1196"/>
      <c r="B255" s="1201"/>
      <c r="C255" s="1201" t="s">
        <v>1010</v>
      </c>
      <c r="D255" s="1190">
        <v>1</v>
      </c>
      <c r="E255" s="1199" t="s">
        <v>669</v>
      </c>
      <c r="F255" s="1200"/>
      <c r="G255" s="1190"/>
      <c r="H255" s="1621"/>
    </row>
    <row r="256" spans="1:8">
      <c r="A256" s="1196"/>
      <c r="B256" s="1201"/>
      <c r="C256" s="1201" t="s">
        <v>1031</v>
      </c>
      <c r="D256" s="1190">
        <v>1</v>
      </c>
      <c r="E256" s="1199" t="s">
        <v>669</v>
      </c>
      <c r="F256" s="1200"/>
      <c r="G256" s="1190"/>
      <c r="H256" s="1621"/>
    </row>
    <row r="257" spans="1:8">
      <c r="A257" s="1196"/>
      <c r="B257" s="1197"/>
      <c r="C257" s="1197" t="s">
        <v>1012</v>
      </c>
      <c r="D257" s="1190">
        <v>1</v>
      </c>
      <c r="E257" s="1199" t="s">
        <v>669</v>
      </c>
      <c r="F257" s="1200"/>
      <c r="G257" s="1190"/>
      <c r="H257" s="1621"/>
    </row>
    <row r="258" spans="1:8">
      <c r="A258" s="1196"/>
      <c r="B258" s="1197"/>
      <c r="C258" s="1197" t="s">
        <v>1011</v>
      </c>
      <c r="D258" s="1190">
        <v>1</v>
      </c>
      <c r="E258" s="1199" t="s">
        <v>669</v>
      </c>
      <c r="F258" s="1200"/>
      <c r="G258" s="1190"/>
      <c r="H258" s="1621"/>
    </row>
    <row r="259" spans="1:8">
      <c r="A259" s="1196"/>
      <c r="B259" s="1197"/>
      <c r="C259" s="1197" t="s">
        <v>1013</v>
      </c>
      <c r="D259" s="1190">
        <v>1</v>
      </c>
      <c r="E259" s="1199" t="s">
        <v>669</v>
      </c>
      <c r="F259" s="1200"/>
      <c r="G259" s="1190"/>
      <c r="H259" s="1621"/>
    </row>
    <row r="260" spans="1:8">
      <c r="A260" s="1196"/>
      <c r="B260" s="1197"/>
      <c r="C260" s="1197" t="s">
        <v>1015</v>
      </c>
      <c r="D260" s="1190">
        <v>1</v>
      </c>
      <c r="E260" s="1199" t="s">
        <v>669</v>
      </c>
      <c r="F260" s="1200"/>
      <c r="G260" s="1190"/>
      <c r="H260" s="1621"/>
    </row>
    <row r="261" spans="1:8">
      <c r="A261" s="1196"/>
      <c r="B261" s="1197"/>
      <c r="C261" s="1198"/>
      <c r="D261" s="1190"/>
      <c r="E261" s="1199"/>
      <c r="F261" s="1200"/>
      <c r="G261" s="1190"/>
      <c r="H261" s="1621"/>
    </row>
    <row r="262" spans="1:8" ht="25.5">
      <c r="A262" s="1196">
        <v>6</v>
      </c>
      <c r="B262" s="1201" t="s">
        <v>165</v>
      </c>
      <c r="C262" s="1202" t="s">
        <v>1037</v>
      </c>
      <c r="D262" s="1190">
        <v>1</v>
      </c>
      <c r="E262" s="1199" t="s">
        <v>669</v>
      </c>
      <c r="F262" s="1869"/>
      <c r="G262" s="1190">
        <f>ROUND(D262*F262,2)</f>
        <v>0</v>
      </c>
      <c r="H262" s="1621"/>
    </row>
    <row r="263" spans="1:8">
      <c r="A263" s="1196"/>
      <c r="B263" s="1201"/>
      <c r="C263" s="1202"/>
      <c r="D263" s="1190"/>
      <c r="E263" s="1199"/>
      <c r="F263" s="1200"/>
      <c r="G263" s="1190"/>
      <c r="H263" s="1621"/>
    </row>
    <row r="264" spans="1:8" ht="25.5">
      <c r="A264" s="1196"/>
      <c r="B264" s="1203"/>
      <c r="C264" s="814" t="s">
        <v>1022</v>
      </c>
      <c r="D264" s="1204"/>
      <c r="E264" s="1199"/>
      <c r="F264" s="1192"/>
      <c r="G264" s="1205">
        <f>SUM(G225:G262)</f>
        <v>22700</v>
      </c>
      <c r="H264" s="1626"/>
    </row>
    <row r="266" spans="1:8">
      <c r="C266" s="1627" t="s">
        <v>223</v>
      </c>
      <c r="D266" s="1628">
        <f>SUM(D18:D262)</f>
        <v>2896</v>
      </c>
    </row>
  </sheetData>
  <conditionalFormatting sqref="F26:F28 F99:F100">
    <cfRule type="expression" dxfId="230" priority="20" stopIfTrue="1">
      <formula>$K$1=1</formula>
    </cfRule>
  </conditionalFormatting>
  <conditionalFormatting sqref="F29">
    <cfRule type="expression" dxfId="229" priority="17" stopIfTrue="1">
      <formula>$K$1=1</formula>
    </cfRule>
  </conditionalFormatting>
  <conditionalFormatting sqref="F30">
    <cfRule type="expression" dxfId="228" priority="16" stopIfTrue="1">
      <formula>$K$1=1</formula>
    </cfRule>
  </conditionalFormatting>
  <conditionalFormatting sqref="F31">
    <cfRule type="expression" dxfId="227" priority="15" stopIfTrue="1">
      <formula>$K$1=1</formula>
    </cfRule>
  </conditionalFormatting>
  <conditionalFormatting sqref="F32:F33">
    <cfRule type="expression" dxfId="226" priority="14" stopIfTrue="1">
      <formula>$K$1=1</formula>
    </cfRule>
  </conditionalFormatting>
  <conditionalFormatting sqref="C215">
    <cfRule type="expression" dxfId="225" priority="12" stopIfTrue="1">
      <formula>B215=1</formula>
    </cfRule>
  </conditionalFormatting>
  <conditionalFormatting sqref="C208">
    <cfRule type="expression" dxfId="224" priority="13" stopIfTrue="1">
      <formula>B208=1</formula>
    </cfRule>
  </conditionalFormatting>
  <conditionalFormatting sqref="C245">
    <cfRule type="expression" dxfId="223" priority="11" stopIfTrue="1">
      <formula>B245=1</formula>
    </cfRule>
  </conditionalFormatting>
  <conditionalFormatting sqref="F24:F25">
    <cfRule type="expression" dxfId="222" priority="10" stopIfTrue="1">
      <formula>$K$1=1</formula>
    </cfRule>
  </conditionalFormatting>
  <conditionalFormatting sqref="F97">
    <cfRule type="expression" dxfId="221" priority="9" stopIfTrue="1">
      <formula>$K$1=1</formula>
    </cfRule>
  </conditionalFormatting>
  <conditionalFormatting sqref="F113">
    <cfRule type="expression" dxfId="220" priority="6" stopIfTrue="1">
      <formula>$K$1=1</formula>
    </cfRule>
  </conditionalFormatting>
  <conditionalFormatting sqref="F114:F115">
    <cfRule type="expression" dxfId="219" priority="5" stopIfTrue="1">
      <formula>$K$1=1</formula>
    </cfRule>
  </conditionalFormatting>
  <conditionalFormatting sqref="F92:F93">
    <cfRule type="expression" dxfId="218" priority="4" stopIfTrue="1">
      <formula>$K$1=1</formula>
    </cfRule>
  </conditionalFormatting>
  <conditionalFormatting sqref="F94:F96">
    <cfRule type="expression" dxfId="217" priority="3" stopIfTrue="1">
      <formula>$K$1=1</formula>
    </cfRule>
  </conditionalFormatting>
  <conditionalFormatting sqref="F98">
    <cfRule type="expression" dxfId="216" priority="2" stopIfTrue="1">
      <formula>$K$1=1</formula>
    </cfRule>
  </conditionalFormatting>
  <conditionalFormatting sqref="C139">
    <cfRule type="expression" dxfId="215" priority="1" stopIfTrue="1">
      <formula>B139=1</formula>
    </cfRule>
  </conditionalFormatting>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2"/>
  <sheetViews>
    <sheetView view="pageBreakPreview" zoomScaleNormal="100" workbookViewId="0"/>
  </sheetViews>
  <sheetFormatPr defaultRowHeight="12.75"/>
  <cols>
    <col min="7" max="7" width="18.140625" customWidth="1"/>
    <col min="9" max="9" width="12.7109375" bestFit="1" customWidth="1"/>
  </cols>
  <sheetData>
    <row r="1" spans="1:9" s="31" customFormat="1">
      <c r="A1" s="135"/>
      <c r="C1" s="136"/>
      <c r="D1" s="137"/>
      <c r="F1" s="38"/>
      <c r="G1" s="138"/>
      <c r="H1" s="41"/>
      <c r="I1" s="41"/>
    </row>
    <row r="2" spans="1:9">
      <c r="A2" s="135"/>
      <c r="B2" s="139" t="s">
        <v>119</v>
      </c>
      <c r="C2" s="136"/>
      <c r="D2" s="137"/>
      <c r="E2" s="31"/>
      <c r="F2" s="38"/>
      <c r="G2" s="138"/>
      <c r="H2" s="1"/>
      <c r="I2" s="1"/>
    </row>
    <row r="3" spans="1:9">
      <c r="A3" s="135"/>
      <c r="B3" s="139" t="s">
        <v>992</v>
      </c>
      <c r="C3" s="136"/>
      <c r="D3" s="137"/>
      <c r="E3" s="31"/>
      <c r="F3" s="38"/>
      <c r="G3" s="138"/>
      <c r="H3" s="1"/>
      <c r="I3" s="1"/>
    </row>
    <row r="4" spans="1:9">
      <c r="A4" s="135"/>
      <c r="B4" s="31"/>
      <c r="C4" s="136"/>
      <c r="D4" s="137"/>
      <c r="E4" s="31"/>
      <c r="F4" s="38"/>
      <c r="G4" s="138"/>
      <c r="H4" s="1"/>
      <c r="I4" s="1"/>
    </row>
    <row r="5" spans="1:9">
      <c r="A5" s="140" t="s">
        <v>20</v>
      </c>
      <c r="B5" s="141"/>
      <c r="C5" s="142" t="s">
        <v>2</v>
      </c>
      <c r="D5" s="143"/>
      <c r="E5" s="144"/>
      <c r="F5" s="145"/>
      <c r="G5" s="146" t="s">
        <v>144</v>
      </c>
      <c r="H5" s="1"/>
      <c r="I5" s="1"/>
    </row>
    <row r="6" spans="1:9" s="153" customFormat="1">
      <c r="A6" s="249"/>
      <c r="B6" s="147"/>
      <c r="C6" s="148"/>
      <c r="D6" s="149"/>
      <c r="E6" s="150"/>
      <c r="F6" s="151"/>
      <c r="G6" s="250"/>
      <c r="H6" s="152"/>
      <c r="I6" s="152"/>
    </row>
    <row r="7" spans="1:9" s="133" customFormat="1">
      <c r="A7" s="154"/>
      <c r="B7" s="155" t="s">
        <v>120</v>
      </c>
      <c r="C7" s="156"/>
      <c r="D7" s="33"/>
      <c r="E7" s="157"/>
      <c r="F7" s="158"/>
      <c r="G7" s="251"/>
      <c r="H7" s="41"/>
      <c r="I7" s="41"/>
    </row>
    <row r="8" spans="1:9" s="31" customFormat="1">
      <c r="A8" s="159"/>
      <c r="B8" s="58"/>
      <c r="C8" s="30"/>
      <c r="D8" s="30"/>
      <c r="F8" s="38"/>
      <c r="G8" s="160"/>
      <c r="H8" s="41"/>
      <c r="I8" s="41"/>
    </row>
    <row r="9" spans="1:9" s="31" customFormat="1">
      <c r="A9" s="161" t="s">
        <v>21</v>
      </c>
      <c r="B9" s="57"/>
      <c r="C9" s="33" t="s">
        <v>330</v>
      </c>
      <c r="D9" s="33"/>
      <c r="E9" s="32"/>
      <c r="F9" s="39"/>
      <c r="G9" s="290">
        <f>'5.1.1-cesta'!G16</f>
        <v>0</v>
      </c>
      <c r="H9" s="41"/>
      <c r="I9" s="41"/>
    </row>
    <row r="10" spans="1:9" s="31" customFormat="1">
      <c r="A10" s="161" t="s">
        <v>11</v>
      </c>
      <c r="B10" s="57"/>
      <c r="C10" s="33" t="s">
        <v>257</v>
      </c>
      <c r="D10" s="33"/>
      <c r="E10" s="32"/>
      <c r="F10" s="39"/>
      <c r="G10" s="253">
        <f>'5.1.2-most 2'!F20</f>
        <v>0</v>
      </c>
      <c r="H10" s="41"/>
      <c r="I10" s="41"/>
    </row>
    <row r="11" spans="1:9" s="31" customFormat="1">
      <c r="A11" s="162"/>
      <c r="B11" s="58"/>
      <c r="C11" s="30"/>
      <c r="D11" s="30"/>
      <c r="F11" s="38"/>
      <c r="G11" s="254"/>
      <c r="H11" s="41"/>
      <c r="I11" s="41"/>
    </row>
    <row r="12" spans="1:9" s="150" customFormat="1" ht="13.5" thickBot="1">
      <c r="A12" s="255"/>
      <c r="B12" s="163" t="s">
        <v>121</v>
      </c>
      <c r="C12" s="164"/>
      <c r="D12" s="164"/>
      <c r="E12" s="165"/>
      <c r="F12" s="166"/>
      <c r="G12" s="256">
        <f>SUM(G9:G10)</f>
        <v>0</v>
      </c>
      <c r="H12" s="167"/>
      <c r="I12" s="167"/>
    </row>
    <row r="13" spans="1:9" s="153" customFormat="1" ht="13.5" thickTop="1">
      <c r="A13" s="257"/>
      <c r="B13" s="168"/>
      <c r="C13" s="169"/>
      <c r="D13" s="169"/>
      <c r="E13" s="150"/>
      <c r="F13" s="151"/>
      <c r="G13" s="258"/>
      <c r="H13" s="152"/>
      <c r="I13" s="152"/>
    </row>
    <row r="14" spans="1:9" s="153" customFormat="1">
      <c r="A14" s="259"/>
      <c r="B14" s="155" t="s">
        <v>122</v>
      </c>
      <c r="C14" s="170"/>
      <c r="D14" s="170"/>
      <c r="E14" s="171"/>
      <c r="F14" s="172"/>
      <c r="G14" s="260"/>
      <c r="H14" s="152"/>
      <c r="I14" s="152"/>
    </row>
    <row r="15" spans="1:9">
      <c r="A15" s="162"/>
      <c r="B15" s="58"/>
      <c r="C15" s="30"/>
      <c r="D15" s="30"/>
      <c r="E15" s="31"/>
      <c r="F15" s="38"/>
      <c r="G15" s="173"/>
      <c r="H15" s="1"/>
      <c r="I15" s="1"/>
    </row>
    <row r="16" spans="1:9">
      <c r="A16" s="161" t="s">
        <v>14</v>
      </c>
      <c r="B16" s="57"/>
      <c r="C16" s="33" t="s">
        <v>268</v>
      </c>
      <c r="D16" s="33"/>
      <c r="E16" s="32"/>
      <c r="F16" s="39"/>
      <c r="G16" s="290">
        <f>'5.1.3-VGU'!G11</f>
        <v>0</v>
      </c>
      <c r="H16" s="1"/>
      <c r="I16" s="1"/>
    </row>
    <row r="17" spans="1:17">
      <c r="A17" s="778" t="s">
        <v>15</v>
      </c>
      <c r="B17" s="141"/>
      <c r="C17" s="779" t="s">
        <v>270</v>
      </c>
      <c r="D17" s="779"/>
      <c r="E17" s="144"/>
      <c r="F17" s="145"/>
      <c r="G17" s="290">
        <f>'5.1.4-TK vodi'!F5</f>
        <v>0</v>
      </c>
      <c r="H17" s="1"/>
      <c r="I17" s="1"/>
    </row>
    <row r="18" spans="1:17" s="31" customFormat="1">
      <c r="A18" s="159"/>
      <c r="B18" s="58"/>
      <c r="C18" s="30"/>
      <c r="D18" s="30"/>
      <c r="E18" s="30"/>
      <c r="F18" s="38"/>
      <c r="G18" s="174"/>
      <c r="H18" s="41"/>
      <c r="I18" s="41"/>
    </row>
    <row r="19" spans="1:17" ht="13.5" thickBot="1">
      <c r="A19" s="261"/>
      <c r="B19" s="163" t="s">
        <v>123</v>
      </c>
      <c r="C19" s="175"/>
      <c r="D19" s="175"/>
      <c r="E19" s="175"/>
      <c r="F19" s="176"/>
      <c r="G19" s="262">
        <f>SUM(G15:G18)</f>
        <v>0</v>
      </c>
      <c r="H19" s="41"/>
      <c r="I19" s="41"/>
      <c r="J19" s="31"/>
      <c r="K19" s="31"/>
      <c r="L19" s="31"/>
      <c r="M19" s="31"/>
      <c r="N19" s="31"/>
      <c r="O19" s="31"/>
      <c r="P19" s="31"/>
      <c r="Q19" s="31"/>
    </row>
    <row r="20" spans="1:17" s="153" customFormat="1" ht="13.5" thickTop="1">
      <c r="A20" s="257"/>
      <c r="B20" s="168"/>
      <c r="C20" s="169"/>
      <c r="D20" s="169"/>
      <c r="E20" s="150"/>
      <c r="F20" s="151"/>
      <c r="G20" s="258"/>
      <c r="H20" s="152"/>
      <c r="I20" s="152"/>
    </row>
    <row r="21" spans="1:17" ht="16.5" thickBot="1">
      <c r="A21" s="794"/>
      <c r="B21" s="795" t="s">
        <v>124</v>
      </c>
      <c r="C21" s="796"/>
      <c r="D21" s="797"/>
      <c r="E21" s="797"/>
      <c r="F21" s="798"/>
      <c r="G21" s="799">
        <f>G12+G19</f>
        <v>0</v>
      </c>
      <c r="H21" s="1"/>
      <c r="I21" s="1"/>
    </row>
    <row r="22" spans="1:17" ht="13.5" thickTop="1">
      <c r="F22" s="1628">
        <f>'5.1.1-cesta'!D208+'5.1.2-most 2'!D127+'5.1.3-VGU'!E56+'5.1.4-TK vodi'!C26</f>
        <v>71366.280000000013</v>
      </c>
    </row>
  </sheetData>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5.1
&amp;A</oddHeader>
    <oddFooter>&amp;C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08"/>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9.140625" style="40" bestFit="1" customWidth="1"/>
    <col min="5" max="5" width="5.5703125" style="897" customWidth="1"/>
    <col min="6" max="6" width="11.140625" style="296" bestFit="1"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9" customFormat="1" ht="15.75">
      <c r="A1" s="1"/>
      <c r="B1" s="28" t="s">
        <v>1008</v>
      </c>
      <c r="C1" s="1"/>
      <c r="D1" s="40"/>
      <c r="E1" s="40"/>
      <c r="F1" s="36"/>
      <c r="G1" s="36"/>
      <c r="H1" s="1"/>
      <c r="I1" s="1"/>
    </row>
    <row r="2" spans="1:9" customFormat="1" ht="15.75">
      <c r="A2" s="1"/>
      <c r="B2" s="29" t="s">
        <v>1016</v>
      </c>
      <c r="C2" s="1"/>
      <c r="D2" s="40"/>
      <c r="E2" s="40"/>
      <c r="F2" s="36"/>
      <c r="G2" s="36"/>
      <c r="H2" s="1"/>
      <c r="I2" s="1"/>
    </row>
    <row r="3" spans="1:9" customFormat="1" ht="13.5" thickBot="1">
      <c r="A3" s="1"/>
      <c r="B3" s="1"/>
      <c r="C3" s="1"/>
      <c r="D3" s="40"/>
      <c r="E3" s="40"/>
      <c r="F3" s="36"/>
      <c r="G3" s="36"/>
      <c r="H3" s="1"/>
      <c r="I3" s="1"/>
    </row>
    <row r="4" spans="1:9" customFormat="1">
      <c r="A4" s="68" t="s">
        <v>20</v>
      </c>
      <c r="B4" s="72"/>
      <c r="C4" s="69" t="s">
        <v>2</v>
      </c>
      <c r="D4" s="830"/>
      <c r="E4" s="70"/>
      <c r="F4" s="70"/>
      <c r="G4" s="71" t="s">
        <v>133</v>
      </c>
      <c r="H4" s="1"/>
      <c r="I4" s="1"/>
    </row>
    <row r="5" spans="1:9" customFormat="1">
      <c r="A5" s="61"/>
      <c r="B5" s="58"/>
      <c r="C5" s="30"/>
      <c r="D5" s="831"/>
      <c r="E5" s="38"/>
      <c r="F5" s="38"/>
      <c r="G5" s="65"/>
      <c r="H5" s="1"/>
      <c r="I5" s="1"/>
    </row>
    <row r="6" spans="1:9" customFormat="1">
      <c r="A6" s="62" t="s">
        <v>21</v>
      </c>
      <c r="B6" s="57"/>
      <c r="C6" s="33" t="s">
        <v>4</v>
      </c>
      <c r="D6" s="832"/>
      <c r="E6" s="39"/>
      <c r="F6" s="39"/>
      <c r="G6" s="63">
        <f>G52</f>
        <v>0</v>
      </c>
      <c r="H6" s="1"/>
      <c r="I6" s="1"/>
    </row>
    <row r="7" spans="1:9" customFormat="1">
      <c r="A7" s="64"/>
      <c r="B7" s="58"/>
      <c r="C7" s="30"/>
      <c r="D7" s="831"/>
      <c r="E7" s="38"/>
      <c r="F7" s="38"/>
      <c r="G7" s="65"/>
      <c r="H7" s="1"/>
      <c r="I7" s="1"/>
    </row>
    <row r="8" spans="1:9" customFormat="1">
      <c r="A8" s="62" t="s">
        <v>11</v>
      </c>
      <c r="B8" s="57"/>
      <c r="C8" s="33" t="s">
        <v>12</v>
      </c>
      <c r="D8" s="832"/>
      <c r="E8" s="39"/>
      <c r="F8" s="39"/>
      <c r="G8" s="66">
        <f>G87</f>
        <v>0</v>
      </c>
      <c r="H8" s="1"/>
      <c r="I8" s="1"/>
    </row>
    <row r="9" spans="1:9" customFormat="1">
      <c r="A9" s="64"/>
      <c r="B9" s="58"/>
      <c r="C9" s="30"/>
      <c r="D9" s="831"/>
      <c r="E9" s="38"/>
      <c r="F9" s="38"/>
      <c r="G9" s="65"/>
      <c r="H9" s="1"/>
      <c r="I9" s="1"/>
    </row>
    <row r="10" spans="1:9" customFormat="1">
      <c r="A10" s="62" t="s">
        <v>14</v>
      </c>
      <c r="B10" s="57"/>
      <c r="C10" s="33" t="s">
        <v>23</v>
      </c>
      <c r="D10" s="832"/>
      <c r="E10" s="39"/>
      <c r="F10" s="39"/>
      <c r="G10" s="66">
        <f>G112</f>
        <v>0</v>
      </c>
      <c r="H10" s="1"/>
      <c r="I10" s="1"/>
    </row>
    <row r="11" spans="1:9" customFormat="1">
      <c r="A11" s="64"/>
      <c r="B11" s="58"/>
      <c r="C11" s="30"/>
      <c r="D11" s="831"/>
      <c r="E11" s="38"/>
      <c r="F11" s="38"/>
      <c r="G11" s="65"/>
      <c r="H11" s="1"/>
      <c r="I11" s="1"/>
    </row>
    <row r="12" spans="1:9" customFormat="1">
      <c r="A12" s="62" t="s">
        <v>15</v>
      </c>
      <c r="B12" s="57"/>
      <c r="C12" s="33" t="s">
        <v>16</v>
      </c>
      <c r="D12" s="832"/>
      <c r="E12" s="39"/>
      <c r="F12" s="39"/>
      <c r="G12" s="66">
        <f>G133</f>
        <v>0</v>
      </c>
      <c r="H12" s="1"/>
      <c r="I12" s="1"/>
    </row>
    <row r="13" spans="1:9" customFormat="1">
      <c r="A13" s="64"/>
      <c r="B13" s="58"/>
      <c r="C13" s="30"/>
      <c r="D13" s="831"/>
      <c r="E13" s="38"/>
      <c r="F13" s="38"/>
      <c r="G13" s="65"/>
      <c r="H13" s="1"/>
      <c r="I13" s="1"/>
    </row>
    <row r="14" spans="1:9" s="31" customFormat="1">
      <c r="A14" s="62" t="s">
        <v>28</v>
      </c>
      <c r="B14" s="57"/>
      <c r="C14" s="33" t="s">
        <v>29</v>
      </c>
      <c r="D14" s="832"/>
      <c r="E14" s="39"/>
      <c r="F14" s="39"/>
      <c r="G14" s="66">
        <f>G207</f>
        <v>0</v>
      </c>
      <c r="H14" s="41"/>
      <c r="I14" s="41"/>
    </row>
    <row r="15" spans="1:9" customFormat="1" ht="13.5" thickBot="1">
      <c r="A15" s="61"/>
      <c r="B15" s="58"/>
      <c r="C15" s="30"/>
      <c r="D15" s="831"/>
      <c r="E15" s="831"/>
      <c r="F15" s="38"/>
      <c r="G15" s="67"/>
      <c r="H15" s="1"/>
      <c r="I15" s="1"/>
    </row>
    <row r="16" spans="1:9" customFormat="1" ht="13.5" thickBot="1">
      <c r="A16" s="34"/>
      <c r="B16" s="59" t="s">
        <v>22</v>
      </c>
      <c r="C16" s="35"/>
      <c r="D16" s="833"/>
      <c r="E16" s="833"/>
      <c r="F16" s="37"/>
      <c r="G16" s="60">
        <f>SUM(G6:G15)</f>
        <v>0</v>
      </c>
      <c r="H16" s="1"/>
      <c r="I16" s="1"/>
    </row>
    <row r="17" spans="1:56" customFormat="1">
      <c r="A17" s="3"/>
      <c r="B17" s="1"/>
      <c r="C17" s="2"/>
      <c r="D17" s="40"/>
      <c r="E17" s="897"/>
      <c r="F17" s="36"/>
      <c r="G17" s="40"/>
      <c r="H17" s="1"/>
      <c r="I17" s="1"/>
    </row>
    <row r="18" spans="1:56" ht="13.5" thickBot="1"/>
    <row r="19" spans="1:56" s="157" customFormat="1" ht="26.25" thickTop="1">
      <c r="A19" s="867" t="s">
        <v>0</v>
      </c>
      <c r="B19" s="868" t="s">
        <v>1</v>
      </c>
      <c r="C19" s="818" t="s">
        <v>2</v>
      </c>
      <c r="D19" s="869" t="s">
        <v>129</v>
      </c>
      <c r="E19" s="819" t="s">
        <v>3</v>
      </c>
      <c r="F19" s="869" t="s">
        <v>1000</v>
      </c>
      <c r="G19" s="820" t="s">
        <v>133</v>
      </c>
      <c r="H19" s="41"/>
      <c r="I19" s="316"/>
      <c r="J19" s="133"/>
      <c r="K19" s="317"/>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c r="A20" s="4"/>
      <c r="B20" s="5"/>
      <c r="C20" s="47"/>
      <c r="D20" s="834"/>
      <c r="E20" s="898"/>
      <c r="F20" s="278"/>
      <c r="G20" s="208"/>
      <c r="K20" s="125"/>
    </row>
    <row r="21" spans="1:56" ht="15.75">
      <c r="A21" s="6"/>
      <c r="B21" s="7">
        <v>1</v>
      </c>
      <c r="C21" s="48" t="s">
        <v>4</v>
      </c>
      <c r="D21" s="835"/>
      <c r="E21" s="899"/>
      <c r="F21" s="278"/>
      <c r="G21" s="209"/>
      <c r="K21" s="125"/>
    </row>
    <row r="22" spans="1:56" ht="15.75">
      <c r="A22" s="8"/>
      <c r="B22" s="9"/>
      <c r="C22" s="49"/>
      <c r="D22" s="836"/>
      <c r="E22" s="900"/>
      <c r="F22" s="314"/>
      <c r="G22" s="210"/>
      <c r="K22" s="125"/>
    </row>
    <row r="23" spans="1:56">
      <c r="A23" s="6"/>
      <c r="B23" s="10"/>
      <c r="C23" s="50"/>
      <c r="D23" s="835"/>
      <c r="E23" s="899"/>
      <c r="F23" s="318"/>
      <c r="G23" s="209"/>
      <c r="K23" s="125"/>
    </row>
    <row r="24" spans="1:56" ht="38.25">
      <c r="A24" s="11">
        <v>1</v>
      </c>
      <c r="B24" s="12" t="s">
        <v>196</v>
      </c>
      <c r="C24" s="51" t="s">
        <v>199</v>
      </c>
      <c r="D24" s="836">
        <v>0.55000000000000004</v>
      </c>
      <c r="E24" s="901" t="s">
        <v>62</v>
      </c>
      <c r="F24" s="1629"/>
      <c r="G24" s="210">
        <f>ROUND(D24*F24,2)</f>
        <v>0</v>
      </c>
      <c r="I24" s="121"/>
      <c r="K24" s="124"/>
    </row>
    <row r="25" spans="1:56">
      <c r="A25" s="13"/>
      <c r="B25" s="14"/>
      <c r="C25" s="52"/>
      <c r="D25" s="835"/>
      <c r="E25" s="902"/>
      <c r="F25" s="108"/>
      <c r="G25" s="209"/>
      <c r="I25" s="121"/>
      <c r="K25" s="125"/>
    </row>
    <row r="26" spans="1:56" ht="38.25">
      <c r="A26" s="11">
        <v>2</v>
      </c>
      <c r="B26" s="177" t="s">
        <v>198</v>
      </c>
      <c r="C26" s="51" t="s">
        <v>197</v>
      </c>
      <c r="D26" s="836">
        <v>29</v>
      </c>
      <c r="E26" s="901" t="s">
        <v>6</v>
      </c>
      <c r="F26" s="1629"/>
      <c r="G26" s="210">
        <f>ROUND(D26*F26,2)</f>
        <v>0</v>
      </c>
      <c r="I26" s="121"/>
      <c r="K26" s="126"/>
    </row>
    <row r="27" spans="1:56">
      <c r="A27" s="13"/>
      <c r="B27" s="14"/>
      <c r="C27" s="52"/>
      <c r="D27" s="835"/>
      <c r="E27" s="902"/>
      <c r="F27" s="108"/>
      <c r="G27" s="209"/>
      <c r="I27" s="121"/>
      <c r="K27" s="125"/>
    </row>
    <row r="28" spans="1:56" ht="38.25">
      <c r="A28" s="11">
        <v>3</v>
      </c>
      <c r="B28" s="177" t="s">
        <v>100</v>
      </c>
      <c r="C28" s="297" t="s">
        <v>146</v>
      </c>
      <c r="D28" s="836">
        <v>100</v>
      </c>
      <c r="E28" s="859" t="s">
        <v>5</v>
      </c>
      <c r="F28" s="1629"/>
      <c r="G28" s="210">
        <f>ROUND(D28*F28,2)</f>
        <v>0</v>
      </c>
      <c r="I28" s="121"/>
      <c r="K28" s="126"/>
    </row>
    <row r="29" spans="1:56">
      <c r="A29" s="6"/>
      <c r="B29" s="14"/>
      <c r="C29" s="52"/>
      <c r="D29" s="835"/>
      <c r="E29" s="902"/>
      <c r="F29" s="278"/>
      <c r="G29" s="209"/>
      <c r="K29" s="125"/>
    </row>
    <row r="30" spans="1:56" ht="25.5">
      <c r="A30" s="11">
        <v>4</v>
      </c>
      <c r="B30" s="12" t="s">
        <v>9</v>
      </c>
      <c r="C30" s="51" t="s">
        <v>68</v>
      </c>
      <c r="D30" s="836">
        <v>12</v>
      </c>
      <c r="E30" s="901" t="s">
        <v>6</v>
      </c>
      <c r="F30" s="1629"/>
      <c r="G30" s="210">
        <f>ROUND(D30*F30,2)</f>
        <v>0</v>
      </c>
      <c r="I30" s="121"/>
      <c r="K30" s="126"/>
    </row>
    <row r="31" spans="1:56">
      <c r="A31" s="13"/>
      <c r="B31" s="14"/>
      <c r="C31" s="52"/>
      <c r="D31" s="835"/>
      <c r="E31" s="902"/>
      <c r="F31" s="108"/>
      <c r="G31" s="209"/>
      <c r="I31" s="121"/>
      <c r="K31" s="125"/>
    </row>
    <row r="32" spans="1:56" ht="25.5">
      <c r="A32" s="11">
        <v>5</v>
      </c>
      <c r="B32" s="12" t="s">
        <v>34</v>
      </c>
      <c r="C32" s="51" t="s">
        <v>69</v>
      </c>
      <c r="D32" s="836">
        <v>3</v>
      </c>
      <c r="E32" s="901" t="s">
        <v>6</v>
      </c>
      <c r="F32" s="1629"/>
      <c r="G32" s="210">
        <f>ROUND(D32*F32,2)</f>
        <v>0</v>
      </c>
      <c r="I32" s="121"/>
      <c r="K32" s="126"/>
    </row>
    <row r="33" spans="1:56">
      <c r="A33" s="13"/>
      <c r="B33" s="14"/>
      <c r="C33" s="52"/>
      <c r="D33" s="835"/>
      <c r="E33" s="902"/>
      <c r="F33" s="108"/>
      <c r="G33" s="209"/>
      <c r="I33" s="121"/>
      <c r="K33" s="125"/>
    </row>
    <row r="34" spans="1:56">
      <c r="A34" s="11">
        <v>6</v>
      </c>
      <c r="B34" s="12" t="s">
        <v>71</v>
      </c>
      <c r="C34" s="323" t="s">
        <v>179</v>
      </c>
      <c r="D34" s="836">
        <v>80</v>
      </c>
      <c r="E34" s="901" t="s">
        <v>5</v>
      </c>
      <c r="F34" s="1629"/>
      <c r="G34" s="210">
        <f>ROUND(D34*F34,2)</f>
        <v>0</v>
      </c>
      <c r="I34" s="121"/>
      <c r="K34" s="126"/>
    </row>
    <row r="35" spans="1:56">
      <c r="A35" s="6"/>
      <c r="B35" s="14"/>
      <c r="C35" s="52"/>
      <c r="D35" s="835"/>
      <c r="E35" s="902"/>
      <c r="F35" s="108"/>
      <c r="G35" s="209"/>
      <c r="I35" s="121"/>
      <c r="K35" s="125"/>
    </row>
    <row r="36" spans="1:56">
      <c r="A36" s="11">
        <v>7</v>
      </c>
      <c r="B36" s="12" t="s">
        <v>71</v>
      </c>
      <c r="C36" s="323" t="s">
        <v>70</v>
      </c>
      <c r="D36" s="836">
        <v>44</v>
      </c>
      <c r="E36" s="901" t="s">
        <v>6</v>
      </c>
      <c r="F36" s="1629"/>
      <c r="G36" s="210">
        <f>ROUND(D36*F36,2)</f>
        <v>0</v>
      </c>
      <c r="I36" s="121"/>
      <c r="K36" s="126"/>
    </row>
    <row r="37" spans="1:56">
      <c r="A37" s="6"/>
      <c r="B37" s="14"/>
      <c r="C37" s="52"/>
      <c r="D37" s="835"/>
      <c r="E37" s="902"/>
      <c r="F37" s="108"/>
      <c r="G37" s="209"/>
      <c r="I37" s="121"/>
      <c r="K37" s="125"/>
    </row>
    <row r="38" spans="1:56" ht="25.5">
      <c r="A38" s="11">
        <v>8</v>
      </c>
      <c r="B38" s="12" t="s">
        <v>246</v>
      </c>
      <c r="C38" s="323" t="s">
        <v>245</v>
      </c>
      <c r="D38" s="836">
        <v>1</v>
      </c>
      <c r="E38" s="901" t="s">
        <v>6</v>
      </c>
      <c r="F38" s="1629"/>
      <c r="G38" s="210">
        <f>ROUND(D38*F38,2)</f>
        <v>0</v>
      </c>
      <c r="I38" s="121"/>
      <c r="K38" s="126"/>
    </row>
    <row r="39" spans="1:56">
      <c r="A39" s="13"/>
      <c r="B39" s="22"/>
      <c r="C39" s="45"/>
      <c r="D39" s="839"/>
      <c r="E39" s="898"/>
      <c r="F39" s="108"/>
      <c r="G39" s="209"/>
      <c r="K39" s="125"/>
    </row>
    <row r="40" spans="1:56">
      <c r="A40" s="11">
        <v>9</v>
      </c>
      <c r="B40" s="21" t="s">
        <v>298</v>
      </c>
      <c r="C40" s="44" t="s">
        <v>299</v>
      </c>
      <c r="D40" s="844">
        <v>6</v>
      </c>
      <c r="E40" s="901" t="s">
        <v>6</v>
      </c>
      <c r="F40" s="1629"/>
      <c r="G40" s="210">
        <f>ROUND(D40*F40,2)</f>
        <v>0</v>
      </c>
      <c r="K40" s="125"/>
    </row>
    <row r="41" spans="1:56">
      <c r="A41" s="13"/>
      <c r="B41" s="14"/>
      <c r="C41" s="52"/>
      <c r="D41" s="835"/>
      <c r="E41" s="902"/>
      <c r="F41" s="108"/>
      <c r="G41" s="209"/>
      <c r="K41" s="125"/>
    </row>
    <row r="42" spans="1:56" ht="25.5">
      <c r="A42" s="11">
        <v>10</v>
      </c>
      <c r="B42" s="12" t="s">
        <v>35</v>
      </c>
      <c r="C42" s="51" t="s">
        <v>72</v>
      </c>
      <c r="D42" s="836">
        <v>3163</v>
      </c>
      <c r="E42" s="901" t="s">
        <v>30</v>
      </c>
      <c r="F42" s="1629"/>
      <c r="G42" s="210">
        <f>ROUND(D42*F42,2)</f>
        <v>0</v>
      </c>
      <c r="I42" s="121"/>
      <c r="K42" s="126"/>
    </row>
    <row r="43" spans="1:56">
      <c r="A43" s="6"/>
      <c r="B43" s="14"/>
      <c r="C43" s="52"/>
      <c r="D43" s="835"/>
      <c r="E43" s="902"/>
      <c r="F43" s="108"/>
      <c r="G43" s="209"/>
      <c r="K43" s="125"/>
    </row>
    <row r="44" spans="1:56" ht="25.5">
      <c r="A44" s="11">
        <v>11</v>
      </c>
      <c r="B44" s="12" t="s">
        <v>126</v>
      </c>
      <c r="C44" s="51" t="s">
        <v>125</v>
      </c>
      <c r="D44" s="836">
        <v>280</v>
      </c>
      <c r="E44" s="901" t="s">
        <v>30</v>
      </c>
      <c r="F44" s="1629"/>
      <c r="G44" s="210">
        <f>ROUND(D44*F44,2)</f>
        <v>0</v>
      </c>
      <c r="I44" s="121"/>
      <c r="K44" s="126"/>
    </row>
    <row r="45" spans="1:56">
      <c r="A45" s="13"/>
      <c r="B45" s="14"/>
      <c r="C45" s="52"/>
      <c r="D45" s="835"/>
      <c r="E45" s="902"/>
      <c r="F45" s="108"/>
      <c r="G45" s="209"/>
      <c r="I45" s="121"/>
      <c r="K45" s="125"/>
    </row>
    <row r="46" spans="1:56" s="103" customFormat="1" ht="25.5">
      <c r="A46" s="11">
        <v>12</v>
      </c>
      <c r="B46" s="12" t="s">
        <v>157</v>
      </c>
      <c r="C46" s="51" t="s">
        <v>158</v>
      </c>
      <c r="D46" s="836">
        <v>280</v>
      </c>
      <c r="E46" s="901" t="s">
        <v>30</v>
      </c>
      <c r="F46" s="1629"/>
      <c r="G46" s="210">
        <f>ROUND(D46*F46,2)</f>
        <v>0</v>
      </c>
      <c r="H46" s="134"/>
      <c r="I46" s="127"/>
      <c r="J46" s="133"/>
      <c r="K46" s="126"/>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row>
    <row r="47" spans="1:56">
      <c r="A47" s="13"/>
      <c r="B47" s="14"/>
      <c r="C47" s="52"/>
      <c r="D47" s="835"/>
      <c r="E47" s="902"/>
      <c r="F47" s="108"/>
      <c r="G47" s="209"/>
      <c r="K47" s="125"/>
    </row>
    <row r="48" spans="1:56" ht="25.5">
      <c r="A48" s="11">
        <v>13</v>
      </c>
      <c r="B48" s="12" t="s">
        <v>74</v>
      </c>
      <c r="C48" s="51" t="s">
        <v>73</v>
      </c>
      <c r="D48" s="836">
        <v>550</v>
      </c>
      <c r="E48" s="901" t="s">
        <v>5</v>
      </c>
      <c r="F48" s="1629"/>
      <c r="G48" s="210">
        <f>ROUND(D48*F48,2)</f>
        <v>0</v>
      </c>
      <c r="I48" s="121"/>
      <c r="K48" s="126"/>
    </row>
    <row r="49" spans="1:56">
      <c r="A49" s="6"/>
      <c r="B49" s="14"/>
      <c r="C49" s="52"/>
      <c r="D49" s="835"/>
      <c r="E49" s="902"/>
      <c r="F49" s="108"/>
      <c r="G49" s="209"/>
      <c r="K49" s="125"/>
    </row>
    <row r="50" spans="1:56" ht="26.25" thickBot="1">
      <c r="A50" s="15">
        <v>14</v>
      </c>
      <c r="B50" s="276" t="s">
        <v>37</v>
      </c>
      <c r="C50" s="53" t="s">
        <v>75</v>
      </c>
      <c r="D50" s="838">
        <v>100</v>
      </c>
      <c r="E50" s="903" t="s">
        <v>5</v>
      </c>
      <c r="F50" s="1871"/>
      <c r="G50" s="211">
        <f>ROUND(D50*F50,2)</f>
        <v>0</v>
      </c>
      <c r="I50" s="121"/>
      <c r="K50" s="126"/>
    </row>
    <row r="51" spans="1:56" s="133" customFormat="1" ht="16.5" thickTop="1">
      <c r="A51" s="13"/>
      <c r="B51" s="195"/>
      <c r="C51" s="1280"/>
      <c r="D51" s="862"/>
      <c r="E51" s="916"/>
      <c r="F51" s="1282"/>
      <c r="G51" s="190"/>
      <c r="H51" s="41"/>
      <c r="I51" s="117"/>
      <c r="K51" s="271"/>
    </row>
    <row r="52" spans="1:56" ht="13.5" thickBot="1">
      <c r="A52" s="277"/>
      <c r="B52" s="17"/>
      <c r="C52" s="43" t="s">
        <v>10</v>
      </c>
      <c r="D52" s="840"/>
      <c r="E52" s="904"/>
      <c r="F52" s="279"/>
      <c r="G52" s="214">
        <f>SUM(G23:G51)</f>
        <v>0</v>
      </c>
      <c r="K52" s="125"/>
    </row>
    <row r="53" spans="1:56">
      <c r="A53" s="18"/>
      <c r="B53" s="90"/>
      <c r="C53" s="55"/>
      <c r="D53" s="905"/>
      <c r="E53" s="906"/>
      <c r="F53" s="278"/>
      <c r="G53" s="319"/>
      <c r="K53" s="125"/>
    </row>
    <row r="54" spans="1:56" ht="15.75">
      <c r="A54" s="18"/>
      <c r="B54" s="98" t="s">
        <v>11</v>
      </c>
      <c r="C54" s="99" t="s">
        <v>12</v>
      </c>
      <c r="D54" s="839"/>
      <c r="E54" s="898"/>
      <c r="F54" s="278"/>
      <c r="G54" s="208"/>
      <c r="K54" s="125"/>
    </row>
    <row r="55" spans="1:56" ht="15.75">
      <c r="A55" s="19"/>
      <c r="B55" s="100"/>
      <c r="C55" s="101"/>
      <c r="D55" s="844"/>
      <c r="E55" s="907"/>
      <c r="F55" s="314"/>
      <c r="G55" s="218"/>
      <c r="K55" s="125"/>
    </row>
    <row r="56" spans="1:56">
      <c r="A56" s="18"/>
      <c r="B56" s="20"/>
      <c r="C56" s="55"/>
      <c r="D56" s="839"/>
      <c r="E56" s="898"/>
      <c r="F56" s="278"/>
      <c r="G56" s="208"/>
      <c r="K56" s="125"/>
    </row>
    <row r="57" spans="1:56" ht="38.25">
      <c r="A57" s="19">
        <v>1</v>
      </c>
      <c r="B57" s="21" t="s">
        <v>38</v>
      </c>
      <c r="C57" s="44" t="s">
        <v>151</v>
      </c>
      <c r="D57" s="844">
        <v>42</v>
      </c>
      <c r="E57" s="901" t="s">
        <v>26</v>
      </c>
      <c r="F57" s="1629"/>
      <c r="G57" s="210">
        <f>ROUND(D57*F57,2)</f>
        <v>0</v>
      </c>
      <c r="I57" s="121"/>
      <c r="K57" s="126"/>
    </row>
    <row r="58" spans="1:56" s="103" customFormat="1">
      <c r="A58" s="302"/>
      <c r="B58" s="109"/>
      <c r="C58" s="52"/>
      <c r="D58" s="839"/>
      <c r="E58" s="902"/>
      <c r="F58" s="110"/>
      <c r="G58" s="209"/>
      <c r="H58" s="134"/>
      <c r="I58" s="127"/>
      <c r="J58" s="128"/>
      <c r="K58" s="125"/>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row>
    <row r="59" spans="1:56" s="103" customFormat="1" ht="25.5">
      <c r="A59" s="114">
        <v>2</v>
      </c>
      <c r="B59" s="178" t="s">
        <v>150</v>
      </c>
      <c r="C59" s="51" t="s">
        <v>149</v>
      </c>
      <c r="D59" s="844">
        <v>6853</v>
      </c>
      <c r="E59" s="901" t="s">
        <v>26</v>
      </c>
      <c r="F59" s="1629"/>
      <c r="G59" s="210">
        <f>ROUND(D59*F59,2)</f>
        <v>0</v>
      </c>
      <c r="H59" s="134"/>
      <c r="I59" s="127"/>
      <c r="J59" s="128"/>
      <c r="K59" s="126"/>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row>
    <row r="60" spans="1:56">
      <c r="A60" s="302"/>
      <c r="B60" s="22"/>
      <c r="C60" s="45"/>
      <c r="D60" s="839"/>
      <c r="E60" s="898"/>
      <c r="F60" s="108"/>
      <c r="G60" s="208"/>
      <c r="I60" s="121"/>
      <c r="K60" s="125"/>
    </row>
    <row r="61" spans="1:56" ht="76.5">
      <c r="A61" s="114">
        <v>3</v>
      </c>
      <c r="B61" s="21" t="s">
        <v>152</v>
      </c>
      <c r="C61" s="44" t="s">
        <v>153</v>
      </c>
      <c r="D61" s="844">
        <v>10</v>
      </c>
      <c r="E61" s="901" t="s">
        <v>26</v>
      </c>
      <c r="F61" s="1629"/>
      <c r="G61" s="210">
        <f>ROUND(D61*F61,2)</f>
        <v>0</v>
      </c>
      <c r="I61" s="121"/>
      <c r="K61" s="126"/>
    </row>
    <row r="62" spans="1:56">
      <c r="A62" s="18"/>
      <c r="B62" s="22"/>
      <c r="C62" s="45"/>
      <c r="D62" s="839"/>
      <c r="E62" s="898"/>
      <c r="F62" s="108"/>
      <c r="G62" s="208"/>
      <c r="I62" s="121"/>
      <c r="K62" s="125"/>
      <c r="L62" s="320"/>
    </row>
    <row r="63" spans="1:56" ht="25.5">
      <c r="A63" s="19">
        <v>4</v>
      </c>
      <c r="B63" s="21" t="s">
        <v>40</v>
      </c>
      <c r="C63" s="44" t="s">
        <v>84</v>
      </c>
      <c r="D63" s="844">
        <v>124</v>
      </c>
      <c r="E63" s="901" t="s">
        <v>26</v>
      </c>
      <c r="F63" s="1629"/>
      <c r="G63" s="210">
        <f>ROUND(D63*F63,2)</f>
        <v>0</v>
      </c>
      <c r="I63" s="121"/>
      <c r="K63" s="126"/>
      <c r="L63" s="321"/>
    </row>
    <row r="64" spans="1:56">
      <c r="A64" s="302"/>
      <c r="B64" s="22"/>
      <c r="C64" s="45"/>
      <c r="D64" s="839"/>
      <c r="E64" s="898"/>
      <c r="F64" s="108"/>
      <c r="G64" s="208"/>
      <c r="I64" s="121"/>
      <c r="K64" s="125"/>
    </row>
    <row r="65" spans="1:63" ht="25.5">
      <c r="A65" s="114">
        <v>5</v>
      </c>
      <c r="B65" s="21" t="s">
        <v>41</v>
      </c>
      <c r="C65" s="44" t="s">
        <v>85</v>
      </c>
      <c r="D65" s="844">
        <v>1</v>
      </c>
      <c r="E65" s="907" t="s">
        <v>26</v>
      </c>
      <c r="F65" s="1629"/>
      <c r="G65" s="210">
        <f>ROUND(D65*F65,2)</f>
        <v>0</v>
      </c>
      <c r="I65" s="121"/>
      <c r="K65" s="126"/>
    </row>
    <row r="66" spans="1:63">
      <c r="A66" s="302"/>
      <c r="B66" s="22"/>
      <c r="C66" s="45"/>
      <c r="D66" s="839"/>
      <c r="E66" s="898"/>
      <c r="F66" s="108"/>
      <c r="G66" s="209"/>
      <c r="I66" s="121"/>
      <c r="K66" s="125"/>
    </row>
    <row r="67" spans="1:63" s="103" customFormat="1" ht="25.5">
      <c r="A67" s="114">
        <v>6</v>
      </c>
      <c r="B67" s="115" t="s">
        <v>61</v>
      </c>
      <c r="C67" s="51" t="s">
        <v>86</v>
      </c>
      <c r="D67" s="845">
        <v>6796</v>
      </c>
      <c r="E67" s="901" t="s">
        <v>25</v>
      </c>
      <c r="F67" s="1629"/>
      <c r="G67" s="210">
        <f>ROUND(D67*F67,2)</f>
        <v>0</v>
      </c>
      <c r="H67" s="134"/>
      <c r="I67" s="127"/>
      <c r="J67" s="128"/>
      <c r="K67" s="131"/>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row>
    <row r="68" spans="1:63">
      <c r="A68" s="18"/>
      <c r="B68" s="268"/>
      <c r="C68" s="181"/>
      <c r="D68" s="846"/>
      <c r="E68" s="908"/>
      <c r="F68" s="269"/>
      <c r="G68" s="270"/>
      <c r="I68" s="121"/>
      <c r="K68" s="125"/>
    </row>
    <row r="69" spans="1:63" s="103" customFormat="1" ht="38.25">
      <c r="A69" s="19">
        <v>7</v>
      </c>
      <c r="B69" s="115" t="s">
        <v>180</v>
      </c>
      <c r="C69" s="51" t="s">
        <v>181</v>
      </c>
      <c r="D69" s="845">
        <v>4001</v>
      </c>
      <c r="E69" s="901" t="s">
        <v>25</v>
      </c>
      <c r="F69" s="1629"/>
      <c r="G69" s="210">
        <f>ROUND(D69*F69,2)</f>
        <v>0</v>
      </c>
      <c r="H69" s="134"/>
      <c r="I69" s="127"/>
      <c r="J69" s="128"/>
      <c r="K69" s="131"/>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row>
    <row r="70" spans="1:63">
      <c r="A70" s="302"/>
      <c r="B70" s="27"/>
      <c r="C70" s="47"/>
      <c r="D70" s="839"/>
      <c r="E70" s="898"/>
      <c r="F70" s="278"/>
      <c r="G70" s="208"/>
      <c r="K70" s="125"/>
    </row>
    <row r="71" spans="1:63" s="280" customFormat="1" ht="26.25" thickBot="1">
      <c r="A71" s="114">
        <v>8</v>
      </c>
      <c r="B71" s="21" t="s">
        <v>206</v>
      </c>
      <c r="C71" s="44" t="s">
        <v>205</v>
      </c>
      <c r="D71" s="844">
        <v>59</v>
      </c>
      <c r="E71" s="901" t="s">
        <v>26</v>
      </c>
      <c r="F71" s="1629"/>
      <c r="G71" s="210">
        <f>ROUND(D71*F71,2)</f>
        <v>0</v>
      </c>
      <c r="H71" s="41"/>
      <c r="I71" s="121"/>
      <c r="J71" s="133"/>
      <c r="K71" s="126"/>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1:63" ht="13.5" thickTop="1">
      <c r="A72" s="302"/>
      <c r="B72" s="22"/>
      <c r="C72" s="45"/>
      <c r="D72" s="839"/>
      <c r="E72" s="898"/>
      <c r="F72" s="108"/>
      <c r="G72" s="208"/>
      <c r="I72" s="121"/>
      <c r="K72" s="125"/>
    </row>
    <row r="73" spans="1:63" ht="38.25">
      <c r="A73" s="114">
        <v>9</v>
      </c>
      <c r="B73" s="21" t="s">
        <v>210</v>
      </c>
      <c r="C73" s="44" t="s">
        <v>209</v>
      </c>
      <c r="D73" s="844">
        <v>1798</v>
      </c>
      <c r="E73" s="901" t="s">
        <v>26</v>
      </c>
      <c r="F73" s="1629"/>
      <c r="G73" s="210">
        <f>ROUND(D73*F73,2)</f>
        <v>0</v>
      </c>
      <c r="I73" s="121"/>
      <c r="K73" s="126"/>
    </row>
    <row r="74" spans="1:63">
      <c r="A74" s="18"/>
      <c r="B74" s="22"/>
      <c r="C74" s="45"/>
      <c r="D74" s="839"/>
      <c r="E74" s="898"/>
      <c r="F74" s="108"/>
      <c r="G74" s="208"/>
      <c r="I74" s="121"/>
      <c r="K74" s="125"/>
    </row>
    <row r="75" spans="1:63" ht="38.25">
      <c r="A75" s="19">
        <v>10</v>
      </c>
      <c r="B75" s="21" t="s">
        <v>147</v>
      </c>
      <c r="C75" s="44" t="s">
        <v>148</v>
      </c>
      <c r="D75" s="844">
        <v>2696</v>
      </c>
      <c r="E75" s="901" t="s">
        <v>26</v>
      </c>
      <c r="F75" s="1629"/>
      <c r="G75" s="210">
        <f>ROUND(D75*F75,2)</f>
        <v>0</v>
      </c>
      <c r="I75" s="121"/>
      <c r="K75" s="126"/>
    </row>
    <row r="76" spans="1:63">
      <c r="A76" s="302"/>
      <c r="B76" s="20"/>
      <c r="C76" s="55"/>
      <c r="D76" s="839"/>
      <c r="E76" s="898"/>
      <c r="F76" s="278"/>
      <c r="G76" s="208"/>
      <c r="K76" s="125"/>
    </row>
    <row r="77" spans="1:63" ht="25.5">
      <c r="A77" s="114">
        <v>11</v>
      </c>
      <c r="B77" s="21" t="s">
        <v>42</v>
      </c>
      <c r="C77" s="44" t="s">
        <v>118</v>
      </c>
      <c r="D77" s="844">
        <v>2874</v>
      </c>
      <c r="E77" s="901" t="s">
        <v>25</v>
      </c>
      <c r="F77" s="1629"/>
      <c r="G77" s="210">
        <f>ROUND(D77*F77,2)</f>
        <v>0</v>
      </c>
      <c r="I77" s="121"/>
      <c r="J77" s="117"/>
      <c r="K77" s="126"/>
    </row>
    <row r="78" spans="1:63">
      <c r="A78" s="302"/>
      <c r="B78" s="27"/>
      <c r="C78" s="47"/>
      <c r="D78" s="839"/>
      <c r="E78" s="898"/>
      <c r="F78" s="108"/>
      <c r="G78" s="208"/>
      <c r="H78" s="102"/>
      <c r="I78" s="102"/>
      <c r="J78" s="102"/>
      <c r="K78" s="102"/>
      <c r="L78" s="102"/>
      <c r="M78" s="102"/>
      <c r="N78" s="102"/>
      <c r="O78" s="41"/>
      <c r="P78" s="121"/>
      <c r="R78" s="126"/>
      <c r="BE78" s="133"/>
      <c r="BF78" s="133"/>
      <c r="BG78" s="133"/>
      <c r="BH78" s="133"/>
      <c r="BI78" s="133"/>
      <c r="BJ78" s="133"/>
      <c r="BK78" s="133"/>
    </row>
    <row r="79" spans="1:63" ht="25.5">
      <c r="A79" s="114">
        <v>12</v>
      </c>
      <c r="B79" s="246">
        <v>29113</v>
      </c>
      <c r="C79" s="247" t="s">
        <v>154</v>
      </c>
      <c r="D79" s="844">
        <v>778</v>
      </c>
      <c r="E79" s="901" t="s">
        <v>63</v>
      </c>
      <c r="F79" s="1629"/>
      <c r="G79" s="210">
        <f>ROUND(D79*F79,2)</f>
        <v>0</v>
      </c>
      <c r="H79" s="102"/>
      <c r="I79" s="102"/>
      <c r="J79" s="102"/>
      <c r="K79" s="102"/>
      <c r="L79" s="102"/>
      <c r="M79" s="102"/>
      <c r="N79" s="102"/>
      <c r="O79" s="41"/>
      <c r="P79" s="121"/>
      <c r="R79" s="125"/>
      <c r="BE79" s="133"/>
      <c r="BF79" s="133"/>
      <c r="BG79" s="133"/>
      <c r="BH79" s="133"/>
      <c r="BI79" s="133"/>
      <c r="BJ79" s="133"/>
      <c r="BK79" s="133"/>
    </row>
    <row r="80" spans="1:63">
      <c r="A80" s="18"/>
      <c r="B80" s="27"/>
      <c r="C80" s="47"/>
      <c r="D80" s="839"/>
      <c r="E80" s="898"/>
      <c r="F80" s="108"/>
      <c r="G80" s="208"/>
      <c r="H80" s="102"/>
      <c r="I80" s="102"/>
      <c r="J80" s="102"/>
      <c r="K80" s="102"/>
      <c r="L80" s="102"/>
      <c r="M80" s="102"/>
      <c r="N80" s="102"/>
      <c r="O80" s="41"/>
      <c r="P80" s="121"/>
      <c r="R80" s="126"/>
      <c r="BE80" s="133"/>
      <c r="BF80" s="133"/>
      <c r="BG80" s="133"/>
      <c r="BH80" s="133"/>
      <c r="BI80" s="133"/>
      <c r="BJ80" s="133"/>
      <c r="BK80" s="133"/>
    </row>
    <row r="81" spans="1:63" ht="25.5">
      <c r="A81" s="19">
        <v>13</v>
      </c>
      <c r="B81" s="246">
        <v>29121</v>
      </c>
      <c r="C81" s="247" t="s">
        <v>247</v>
      </c>
      <c r="D81" s="844">
        <v>14736</v>
      </c>
      <c r="E81" s="901" t="s">
        <v>63</v>
      </c>
      <c r="F81" s="1629"/>
      <c r="G81" s="210">
        <f>ROUND(D81*F81,2)</f>
        <v>0</v>
      </c>
      <c r="H81" s="102"/>
      <c r="I81" s="102"/>
      <c r="J81" s="102"/>
      <c r="K81" s="102"/>
      <c r="L81" s="102"/>
      <c r="M81" s="102"/>
      <c r="N81" s="102"/>
      <c r="O81" s="41"/>
      <c r="P81" s="121"/>
      <c r="R81" s="125"/>
      <c r="BE81" s="133"/>
      <c r="BF81" s="133"/>
      <c r="BG81" s="133"/>
      <c r="BH81" s="133"/>
      <c r="BI81" s="133"/>
      <c r="BJ81" s="133"/>
      <c r="BK81" s="133"/>
    </row>
    <row r="82" spans="1:63">
      <c r="A82" s="302"/>
      <c r="B82" s="27"/>
      <c r="C82" s="47"/>
      <c r="D82" s="839"/>
      <c r="E82" s="898"/>
      <c r="F82" s="108"/>
      <c r="G82" s="208"/>
      <c r="H82" s="102"/>
      <c r="I82" s="102"/>
      <c r="J82" s="102"/>
      <c r="K82" s="102"/>
      <c r="L82" s="102"/>
      <c r="M82" s="102"/>
      <c r="N82" s="102"/>
      <c r="O82" s="41"/>
      <c r="P82" s="121"/>
      <c r="R82" s="126"/>
      <c r="BE82" s="133"/>
      <c r="BF82" s="133"/>
      <c r="BG82" s="133"/>
      <c r="BH82" s="133"/>
      <c r="BI82" s="133"/>
      <c r="BJ82" s="133"/>
      <c r="BK82" s="133"/>
    </row>
    <row r="83" spans="1:63" ht="25.5">
      <c r="A83" s="114">
        <v>14</v>
      </c>
      <c r="B83" s="246">
        <v>29133</v>
      </c>
      <c r="C83" s="247" t="s">
        <v>43</v>
      </c>
      <c r="D83" s="844">
        <v>6988</v>
      </c>
      <c r="E83" s="901" t="s">
        <v>26</v>
      </c>
      <c r="F83" s="1629"/>
      <c r="G83" s="210">
        <f>ROUND(D83*F83,2)</f>
        <v>0</v>
      </c>
      <c r="H83" s="296"/>
      <c r="I83" s="102"/>
      <c r="J83" s="102"/>
      <c r="K83" s="102"/>
      <c r="L83" s="102"/>
      <c r="M83" s="102"/>
      <c r="N83" s="102"/>
      <c r="O83" s="41"/>
      <c r="P83" s="121"/>
      <c r="R83" s="125"/>
      <c r="BE83" s="133"/>
      <c r="BF83" s="133"/>
      <c r="BG83" s="133"/>
      <c r="BH83" s="133"/>
      <c r="BI83" s="133"/>
      <c r="BJ83" s="133"/>
      <c r="BK83" s="133"/>
    </row>
    <row r="84" spans="1:63" s="281" customFormat="1" ht="13.5" thickBot="1">
      <c r="A84" s="18"/>
      <c r="B84" s="27"/>
      <c r="C84" s="47"/>
      <c r="D84" s="839"/>
      <c r="E84" s="902"/>
      <c r="F84" s="108"/>
      <c r="G84" s="209"/>
      <c r="H84" s="41"/>
      <c r="I84" s="117"/>
      <c r="J84" s="133"/>
      <c r="K84" s="125"/>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row>
    <row r="85" spans="1:63" s="282" customFormat="1" ht="26.25" thickBot="1">
      <c r="A85" s="23">
        <v>15</v>
      </c>
      <c r="B85" s="24" t="s">
        <v>44</v>
      </c>
      <c r="C85" s="46" t="s">
        <v>45</v>
      </c>
      <c r="D85" s="847">
        <v>380</v>
      </c>
      <c r="E85" s="909" t="s">
        <v>26</v>
      </c>
      <c r="F85" s="1871"/>
      <c r="G85" s="772">
        <f>ROUND(D85*F85,2)</f>
        <v>0</v>
      </c>
      <c r="H85" s="41"/>
      <c r="I85" s="117"/>
      <c r="J85" s="133"/>
      <c r="K85" s="125"/>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1:63" ht="13.5" thickTop="1">
      <c r="A86" s="92"/>
      <c r="B86" s="93"/>
      <c r="C86" s="94"/>
      <c r="D86" s="848"/>
      <c r="E86" s="910"/>
      <c r="F86" s="278"/>
      <c r="G86" s="299"/>
      <c r="K86" s="125"/>
    </row>
    <row r="87" spans="1:63" ht="13.5" thickBot="1">
      <c r="A87" s="283"/>
      <c r="B87" s="17"/>
      <c r="C87" s="43" t="s">
        <v>13</v>
      </c>
      <c r="D87" s="840"/>
      <c r="E87" s="904"/>
      <c r="F87" s="279"/>
      <c r="G87" s="214">
        <f>SUM(G56:G86)</f>
        <v>0</v>
      </c>
      <c r="K87" s="125"/>
    </row>
    <row r="88" spans="1:63">
      <c r="A88" s="95"/>
      <c r="B88" s="96"/>
      <c r="C88" s="97"/>
      <c r="D88" s="849"/>
      <c r="E88" s="911"/>
      <c r="F88" s="313"/>
      <c r="G88" s="220"/>
      <c r="K88" s="125"/>
    </row>
    <row r="89" spans="1:63" ht="15.75">
      <c r="A89" s="18"/>
      <c r="B89" s="98" t="s">
        <v>14</v>
      </c>
      <c r="C89" s="99" t="s">
        <v>23</v>
      </c>
      <c r="D89" s="839"/>
      <c r="E89" s="898"/>
      <c r="F89" s="278"/>
      <c r="G89" s="208"/>
      <c r="K89" s="125"/>
    </row>
    <row r="90" spans="1:63" ht="15.75">
      <c r="A90" s="19"/>
      <c r="B90" s="100"/>
      <c r="C90" s="101"/>
      <c r="D90" s="844"/>
      <c r="E90" s="907"/>
      <c r="F90" s="314"/>
      <c r="G90" s="218"/>
      <c r="I90" s="121"/>
      <c r="K90" s="125"/>
    </row>
    <row r="91" spans="1:63">
      <c r="A91" s="18"/>
      <c r="B91" s="22"/>
      <c r="C91" s="45"/>
      <c r="D91" s="839"/>
      <c r="E91" s="898"/>
      <c r="F91" s="108"/>
      <c r="G91" s="209"/>
      <c r="K91" s="125"/>
    </row>
    <row r="92" spans="1:63" ht="51">
      <c r="A92" s="19">
        <v>1</v>
      </c>
      <c r="B92" s="180" t="s">
        <v>87</v>
      </c>
      <c r="C92" s="44" t="s">
        <v>88</v>
      </c>
      <c r="D92" s="1866">
        <f>1181+130</f>
        <v>1311</v>
      </c>
      <c r="E92" s="907" t="s">
        <v>26</v>
      </c>
      <c r="F92" s="1629"/>
      <c r="G92" s="210">
        <f>ROUND(D92*F92,2)</f>
        <v>0</v>
      </c>
      <c r="I92" s="121"/>
      <c r="K92" s="125"/>
    </row>
    <row r="93" spans="1:63" s="280" customFormat="1" ht="13.5" thickBot="1">
      <c r="A93" s="18"/>
      <c r="B93" s="20"/>
      <c r="C93" s="55"/>
      <c r="D93" s="839"/>
      <c r="E93" s="898"/>
      <c r="F93" s="108"/>
      <c r="G93" s="208"/>
      <c r="H93" s="41"/>
      <c r="I93" s="117"/>
      <c r="J93" s="133"/>
      <c r="K93" s="125"/>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row>
    <row r="94" spans="1:63" ht="39" thickTop="1">
      <c r="A94" s="19">
        <v>2</v>
      </c>
      <c r="B94" s="21" t="s">
        <v>275</v>
      </c>
      <c r="C94" s="44" t="s">
        <v>274</v>
      </c>
      <c r="D94" s="844">
        <v>439</v>
      </c>
      <c r="E94" s="901" t="s">
        <v>25</v>
      </c>
      <c r="F94" s="1629"/>
      <c r="G94" s="210">
        <f>ROUND(D94*F94,2)</f>
        <v>0</v>
      </c>
      <c r="K94" s="125"/>
    </row>
    <row r="95" spans="1:63">
      <c r="A95" s="18"/>
      <c r="B95" s="22"/>
      <c r="C95" s="45"/>
      <c r="D95" s="839"/>
      <c r="E95" s="902"/>
      <c r="F95" s="108"/>
      <c r="G95" s="209"/>
      <c r="K95" s="125"/>
    </row>
    <row r="96" spans="1:63" ht="38.25">
      <c r="A96" s="19">
        <v>3</v>
      </c>
      <c r="B96" s="21" t="s">
        <v>182</v>
      </c>
      <c r="C96" s="44" t="s">
        <v>183</v>
      </c>
      <c r="D96" s="844">
        <v>4183</v>
      </c>
      <c r="E96" s="901" t="s">
        <v>25</v>
      </c>
      <c r="F96" s="1629"/>
      <c r="G96" s="210">
        <f>ROUND(D96*F96,2)</f>
        <v>0</v>
      </c>
      <c r="K96" s="125"/>
    </row>
    <row r="97" spans="1:56">
      <c r="A97" s="18"/>
      <c r="B97" s="20"/>
      <c r="C97" s="55"/>
      <c r="D97" s="839"/>
      <c r="E97" s="898"/>
      <c r="F97" s="278"/>
      <c r="G97" s="208"/>
      <c r="K97" s="125"/>
    </row>
    <row r="98" spans="1:56" ht="38.25">
      <c r="A98" s="19">
        <v>4</v>
      </c>
      <c r="B98" s="21" t="s">
        <v>184</v>
      </c>
      <c r="C98" s="44" t="s">
        <v>185</v>
      </c>
      <c r="D98" s="844">
        <v>23</v>
      </c>
      <c r="E98" s="907" t="s">
        <v>36</v>
      </c>
      <c r="F98" s="1629"/>
      <c r="G98" s="210">
        <f>ROUND(D98*F98,2)</f>
        <v>0</v>
      </c>
      <c r="K98" s="125"/>
    </row>
    <row r="99" spans="1:56">
      <c r="A99" s="18"/>
      <c r="B99" s="20"/>
      <c r="C99" s="55"/>
      <c r="D99" s="839"/>
      <c r="E99" s="898"/>
      <c r="F99" s="278"/>
      <c r="G99" s="208"/>
      <c r="K99" s="125"/>
    </row>
    <row r="100" spans="1:56" ht="38.25">
      <c r="A100" s="19">
        <v>5</v>
      </c>
      <c r="B100" s="21" t="s">
        <v>90</v>
      </c>
      <c r="C100" s="44" t="s">
        <v>89</v>
      </c>
      <c r="D100" s="844">
        <v>4</v>
      </c>
      <c r="E100" s="907" t="s">
        <v>36</v>
      </c>
      <c r="F100" s="1629"/>
      <c r="G100" s="210">
        <f>ROUND(D100*F100,2)</f>
        <v>0</v>
      </c>
      <c r="K100" s="125"/>
    </row>
    <row r="101" spans="1:56">
      <c r="A101" s="18"/>
      <c r="B101" s="22"/>
      <c r="C101" s="45"/>
      <c r="D101" s="839"/>
      <c r="E101" s="898"/>
      <c r="F101" s="108"/>
      <c r="G101" s="209"/>
      <c r="K101" s="125"/>
    </row>
    <row r="102" spans="1:56" ht="51">
      <c r="A102" s="19">
        <v>6</v>
      </c>
      <c r="B102" s="21" t="s">
        <v>212</v>
      </c>
      <c r="C102" s="293" t="s">
        <v>1075</v>
      </c>
      <c r="D102" s="844">
        <v>4551</v>
      </c>
      <c r="E102" s="907" t="s">
        <v>25</v>
      </c>
      <c r="F102" s="1629"/>
      <c r="G102" s="210">
        <f>ROUND(D102*F102,2)</f>
        <v>0</v>
      </c>
      <c r="I102" s="121"/>
      <c r="K102" s="125"/>
    </row>
    <row r="103" spans="1:56">
      <c r="A103" s="18"/>
      <c r="B103" s="294"/>
      <c r="C103" s="303"/>
      <c r="D103" s="851"/>
      <c r="E103" s="928"/>
      <c r="F103" s="304"/>
      <c r="G103" s="295"/>
      <c r="K103" s="125"/>
    </row>
    <row r="104" spans="1:56" s="103" customFormat="1" ht="51">
      <c r="A104" s="19">
        <v>7</v>
      </c>
      <c r="B104" s="21" t="s">
        <v>278</v>
      </c>
      <c r="C104" s="44" t="s">
        <v>279</v>
      </c>
      <c r="D104" s="844">
        <v>56</v>
      </c>
      <c r="E104" s="907" t="s">
        <v>25</v>
      </c>
      <c r="F104" s="1629"/>
      <c r="G104" s="210">
        <f>ROUND(D104*F104,2)</f>
        <v>0</v>
      </c>
      <c r="H104" s="134"/>
      <c r="I104" s="127"/>
      <c r="J104" s="128"/>
      <c r="K104" s="131"/>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row>
    <row r="105" spans="1:56">
      <c r="A105" s="18"/>
      <c r="B105" s="20"/>
      <c r="C105" s="55"/>
      <c r="D105" s="839"/>
      <c r="E105" s="898"/>
      <c r="F105" s="108"/>
      <c r="G105" s="208"/>
      <c r="K105" s="125"/>
    </row>
    <row r="106" spans="1:56" ht="25.5">
      <c r="A106" s="19">
        <v>8</v>
      </c>
      <c r="B106" s="21" t="s">
        <v>280</v>
      </c>
      <c r="C106" s="44" t="s">
        <v>281</v>
      </c>
      <c r="D106" s="844">
        <v>56</v>
      </c>
      <c r="E106" s="907" t="s">
        <v>30</v>
      </c>
      <c r="F106" s="1629"/>
      <c r="G106" s="210">
        <f>ROUND(D106*F106,2)</f>
        <v>0</v>
      </c>
      <c r="K106" s="125"/>
    </row>
    <row r="107" spans="1:56" s="103" customFormat="1">
      <c r="A107" s="18"/>
      <c r="B107" s="22"/>
      <c r="C107" s="45"/>
      <c r="D107" s="839"/>
      <c r="E107" s="898"/>
      <c r="F107" s="108"/>
      <c r="G107" s="209"/>
      <c r="H107" s="134"/>
      <c r="I107" s="127"/>
      <c r="J107" s="128"/>
      <c r="K107" s="131"/>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row>
    <row r="108" spans="1:56" ht="51">
      <c r="A108" s="19">
        <v>9</v>
      </c>
      <c r="B108" s="21" t="s">
        <v>277</v>
      </c>
      <c r="C108" s="44" t="s">
        <v>276</v>
      </c>
      <c r="D108" s="844">
        <v>56</v>
      </c>
      <c r="E108" s="907" t="s">
        <v>5</v>
      </c>
      <c r="F108" s="1629"/>
      <c r="G108" s="210">
        <f>ROUND(D108*F108,2)</f>
        <v>0</v>
      </c>
      <c r="I108" s="121"/>
      <c r="K108" s="125"/>
    </row>
    <row r="109" spans="1:56">
      <c r="A109" s="18"/>
      <c r="B109" s="22"/>
      <c r="C109" s="45"/>
      <c r="D109" s="839"/>
      <c r="E109" s="898"/>
      <c r="F109" s="108"/>
      <c r="G109" s="209"/>
      <c r="K109" s="125"/>
    </row>
    <row r="110" spans="1:56" ht="26.25" thickBot="1">
      <c r="A110" s="23">
        <v>10</v>
      </c>
      <c r="B110" s="24" t="s">
        <v>48</v>
      </c>
      <c r="C110" s="46" t="s">
        <v>93</v>
      </c>
      <c r="D110" s="847">
        <v>340</v>
      </c>
      <c r="E110" s="909" t="s">
        <v>36</v>
      </c>
      <c r="F110" s="1871"/>
      <c r="G110" s="772">
        <f>ROUND(D110*F110,2)</f>
        <v>0</v>
      </c>
      <c r="K110" s="125"/>
    </row>
    <row r="111" spans="1:56" ht="13.5" thickTop="1">
      <c r="A111" s="18"/>
      <c r="B111" s="90"/>
      <c r="C111" s="47"/>
      <c r="D111" s="839"/>
      <c r="E111" s="898"/>
      <c r="F111" s="278"/>
      <c r="G111" s="208"/>
      <c r="K111" s="125"/>
    </row>
    <row r="112" spans="1:56" ht="26.25" thickBot="1">
      <c r="A112" s="25"/>
      <c r="B112" s="91"/>
      <c r="C112" s="43" t="s">
        <v>24</v>
      </c>
      <c r="D112" s="840"/>
      <c r="E112" s="904"/>
      <c r="F112" s="279"/>
      <c r="G112" s="214">
        <f>SUM(G91:G111)</f>
        <v>0</v>
      </c>
      <c r="K112" s="125"/>
    </row>
    <row r="113" spans="1:56" s="157" customFormat="1">
      <c r="A113" s="4"/>
      <c r="B113" s="5"/>
      <c r="C113" s="47"/>
      <c r="D113" s="839"/>
      <c r="E113" s="898"/>
      <c r="F113" s="278"/>
      <c r="G113" s="208"/>
      <c r="H113" s="41"/>
      <c r="I113" s="121"/>
      <c r="J113" s="133"/>
      <c r="K113" s="126"/>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row>
    <row r="114" spans="1:56" s="133" customFormat="1" ht="15.75">
      <c r="A114" s="18"/>
      <c r="B114" s="98" t="s">
        <v>15</v>
      </c>
      <c r="C114" s="99" t="s">
        <v>16</v>
      </c>
      <c r="D114" s="839"/>
      <c r="E114" s="898"/>
      <c r="F114" s="278"/>
      <c r="G114" s="208"/>
      <c r="H114" s="41"/>
      <c r="I114" s="121"/>
      <c r="K114" s="125"/>
    </row>
    <row r="115" spans="1:56" s="157" customFormat="1" ht="15.75">
      <c r="A115" s="19"/>
      <c r="B115" s="100"/>
      <c r="C115" s="101"/>
      <c r="D115" s="844"/>
      <c r="E115" s="907"/>
      <c r="F115" s="314"/>
      <c r="G115" s="218"/>
      <c r="H115" s="41"/>
      <c r="I115" s="121"/>
      <c r="J115" s="133"/>
      <c r="K115" s="126"/>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row>
    <row r="116" spans="1:56">
      <c r="A116" s="18"/>
      <c r="B116" s="20"/>
      <c r="C116" s="55"/>
      <c r="D116" s="839"/>
      <c r="E116" s="898"/>
      <c r="F116" s="108"/>
      <c r="G116" s="208"/>
      <c r="I116" s="121"/>
      <c r="K116" s="126"/>
    </row>
    <row r="117" spans="1:56" ht="51">
      <c r="A117" s="19">
        <v>1</v>
      </c>
      <c r="B117" s="21" t="s">
        <v>50</v>
      </c>
      <c r="C117" s="44" t="s">
        <v>94</v>
      </c>
      <c r="D117" s="844">
        <v>64</v>
      </c>
      <c r="E117" s="907" t="s">
        <v>5</v>
      </c>
      <c r="F117" s="1629"/>
      <c r="G117" s="210">
        <f>ROUND(D117*F117,2)</f>
        <v>0</v>
      </c>
      <c r="K117" s="125"/>
    </row>
    <row r="118" spans="1:56">
      <c r="A118" s="18"/>
      <c r="B118" s="20"/>
      <c r="C118" s="55"/>
      <c r="D118" s="839"/>
      <c r="E118" s="898"/>
      <c r="F118" s="108"/>
      <c r="G118" s="208"/>
      <c r="K118" s="125"/>
    </row>
    <row r="119" spans="1:56" ht="38.25">
      <c r="A119" s="19">
        <v>2</v>
      </c>
      <c r="B119" s="21" t="s">
        <v>49</v>
      </c>
      <c r="C119" s="44" t="s">
        <v>97</v>
      </c>
      <c r="D119" s="844">
        <v>94</v>
      </c>
      <c r="E119" s="919" t="s">
        <v>5</v>
      </c>
      <c r="F119" s="1629"/>
      <c r="G119" s="210">
        <f>ROUND(D119*F119,2)</f>
        <v>0</v>
      </c>
      <c r="K119" s="125"/>
    </row>
    <row r="120" spans="1:56" s="157" customFormat="1">
      <c r="A120" s="18"/>
      <c r="B120" s="20"/>
      <c r="C120" s="50"/>
      <c r="D120" s="839"/>
      <c r="E120" s="898"/>
      <c r="F120" s="278"/>
      <c r="G120" s="208"/>
      <c r="H120" s="41"/>
      <c r="I120" s="121"/>
      <c r="J120" s="133"/>
      <c r="K120" s="126"/>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row>
    <row r="121" spans="1:56" s="133" customFormat="1" ht="51">
      <c r="A121" s="19">
        <v>3</v>
      </c>
      <c r="B121" s="21" t="s">
        <v>96</v>
      </c>
      <c r="C121" s="51" t="s">
        <v>95</v>
      </c>
      <c r="D121" s="844">
        <v>12</v>
      </c>
      <c r="E121" s="907" t="s">
        <v>5</v>
      </c>
      <c r="F121" s="1629"/>
      <c r="G121" s="210">
        <f>ROUND(D121*F121,2)</f>
        <v>0</v>
      </c>
      <c r="H121" s="41"/>
      <c r="I121" s="121"/>
      <c r="K121" s="125"/>
    </row>
    <row r="122" spans="1:56" s="133" customFormat="1">
      <c r="A122" s="18"/>
      <c r="B122" s="22"/>
      <c r="C122" s="52"/>
      <c r="D122" s="834"/>
      <c r="E122" s="898"/>
      <c r="F122" s="278"/>
      <c r="G122" s="209"/>
      <c r="H122" s="41"/>
      <c r="I122" s="121"/>
      <c r="K122" s="125"/>
    </row>
    <row r="123" spans="1:56" s="157" customFormat="1" ht="38.25">
      <c r="A123" s="19">
        <v>4</v>
      </c>
      <c r="B123" s="21" t="s">
        <v>219</v>
      </c>
      <c r="C123" s="51" t="s">
        <v>220</v>
      </c>
      <c r="D123" s="852">
        <v>12</v>
      </c>
      <c r="E123" s="907" t="s">
        <v>5</v>
      </c>
      <c r="F123" s="1629"/>
      <c r="G123" s="210">
        <f>ROUND(D123*F123,2)</f>
        <v>0</v>
      </c>
      <c r="H123" s="41"/>
      <c r="I123" s="121"/>
      <c r="J123" s="133"/>
      <c r="K123" s="126"/>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row>
    <row r="124" spans="1:56">
      <c r="A124" s="18"/>
      <c r="B124" s="20"/>
      <c r="C124" s="50"/>
      <c r="D124" s="834"/>
      <c r="E124" s="898"/>
      <c r="F124" s="108"/>
      <c r="G124" s="208"/>
      <c r="I124" s="121"/>
      <c r="K124" s="125"/>
    </row>
    <row r="125" spans="1:56" ht="38.25">
      <c r="A125" s="19">
        <v>5</v>
      </c>
      <c r="B125" s="21" t="s">
        <v>230</v>
      </c>
      <c r="C125" s="51" t="s">
        <v>231</v>
      </c>
      <c r="D125" s="852">
        <v>1</v>
      </c>
      <c r="E125" s="907" t="s">
        <v>6</v>
      </c>
      <c r="F125" s="1629"/>
      <c r="G125" s="210">
        <f>ROUND(D125*F125,2)</f>
        <v>0</v>
      </c>
      <c r="I125" s="121"/>
      <c r="K125" s="126"/>
    </row>
    <row r="126" spans="1:56" s="133" customFormat="1">
      <c r="A126" s="18"/>
      <c r="B126" s="22"/>
      <c r="C126" s="45"/>
      <c r="D126" s="834"/>
      <c r="E126" s="898"/>
      <c r="F126" s="108"/>
      <c r="G126" s="209"/>
      <c r="H126" s="41"/>
      <c r="I126" s="121"/>
      <c r="K126" s="125"/>
    </row>
    <row r="127" spans="1:56" s="157" customFormat="1" ht="51">
      <c r="A127" s="19">
        <v>6</v>
      </c>
      <c r="B127" s="21" t="s">
        <v>237</v>
      </c>
      <c r="C127" s="44" t="s">
        <v>238</v>
      </c>
      <c r="D127" s="852">
        <v>1</v>
      </c>
      <c r="E127" s="907" t="s">
        <v>6</v>
      </c>
      <c r="F127" s="1629"/>
      <c r="G127" s="210">
        <f>ROUND(D127*F127,2)</f>
        <v>0</v>
      </c>
      <c r="H127" s="41"/>
      <c r="I127" s="121"/>
      <c r="J127" s="133"/>
      <c r="K127" s="126"/>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row>
    <row r="128" spans="1:56" ht="9.75" customHeight="1">
      <c r="A128" s="18"/>
      <c r="B128" s="22"/>
      <c r="C128" s="45"/>
      <c r="D128" s="834"/>
      <c r="E128" s="898"/>
      <c r="F128" s="278"/>
      <c r="G128" s="209"/>
    </row>
    <row r="129" spans="1:56" ht="39" customHeight="1">
      <c r="A129" s="19">
        <v>7</v>
      </c>
      <c r="B129" s="21" t="s">
        <v>17</v>
      </c>
      <c r="C129" s="44" t="s">
        <v>98</v>
      </c>
      <c r="D129" s="852">
        <v>19</v>
      </c>
      <c r="E129" s="907" t="s">
        <v>5</v>
      </c>
      <c r="F129" s="1629"/>
      <c r="G129" s="210">
        <f>ROUND(D129*F129,2)</f>
        <v>0</v>
      </c>
    </row>
    <row r="130" spans="1:56" ht="13.5" customHeight="1">
      <c r="A130" s="18"/>
      <c r="B130" s="22"/>
      <c r="C130" s="45"/>
      <c r="D130" s="834"/>
      <c r="E130" s="898"/>
      <c r="F130" s="108"/>
      <c r="G130" s="209"/>
    </row>
    <row r="131" spans="1:56" ht="51.75" thickBot="1">
      <c r="A131" s="23">
        <v>8</v>
      </c>
      <c r="B131" s="24" t="s">
        <v>161</v>
      </c>
      <c r="C131" s="46" t="s">
        <v>160</v>
      </c>
      <c r="D131" s="854">
        <v>4</v>
      </c>
      <c r="E131" s="909" t="s">
        <v>6</v>
      </c>
      <c r="F131" s="1871"/>
      <c r="G131" s="772">
        <f>ROUND(D131*F131,2)</f>
        <v>0</v>
      </c>
    </row>
    <row r="132" spans="1:56" ht="13.5" thickTop="1">
      <c r="A132" s="18"/>
      <c r="B132" s="22"/>
      <c r="C132" s="45"/>
      <c r="D132" s="834"/>
      <c r="E132" s="898"/>
      <c r="F132" s="278"/>
      <c r="G132" s="208"/>
    </row>
    <row r="133" spans="1:56" ht="13.5" thickBot="1">
      <c r="A133" s="25"/>
      <c r="B133" s="26"/>
      <c r="C133" s="1223" t="s">
        <v>59</v>
      </c>
      <c r="D133" s="855"/>
      <c r="E133" s="904"/>
      <c r="F133" s="279"/>
      <c r="G133" s="214">
        <f>SUM(G116:G132)</f>
        <v>0</v>
      </c>
    </row>
    <row r="134" spans="1:56" s="118" customFormat="1" ht="15.75">
      <c r="A134" s="92"/>
      <c r="B134" s="182"/>
      <c r="C134" s="183"/>
      <c r="D134" s="856"/>
      <c r="E134" s="912"/>
      <c r="F134" s="823"/>
      <c r="G134" s="184"/>
      <c r="H134" s="133"/>
      <c r="I134" s="133"/>
      <c r="J134" s="133"/>
      <c r="K134" s="119"/>
      <c r="L134" s="117"/>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row>
    <row r="135" spans="1:56" s="118" customFormat="1" ht="15.75">
      <c r="A135" s="185"/>
      <c r="B135" s="186" t="s">
        <v>28</v>
      </c>
      <c r="C135" s="187" t="s">
        <v>103</v>
      </c>
      <c r="D135" s="857"/>
      <c r="E135" s="913"/>
      <c r="F135" s="824"/>
      <c r="G135" s="188"/>
      <c r="H135" s="133"/>
      <c r="I135" s="133"/>
      <c r="J135" s="133"/>
      <c r="K135" s="119"/>
      <c r="L135" s="117"/>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row>
    <row r="136" spans="1:56" s="118" customFormat="1" ht="18" customHeight="1">
      <c r="A136" s="221"/>
      <c r="B136" s="222"/>
      <c r="C136" s="223"/>
      <c r="D136" s="858"/>
      <c r="E136" s="914"/>
      <c r="F136" s="825"/>
      <c r="G136" s="224"/>
      <c r="H136" s="133"/>
      <c r="I136" s="133"/>
      <c r="J136" s="133"/>
      <c r="K136" s="117"/>
      <c r="L136" s="117"/>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row>
    <row r="137" spans="1:56" s="118" customFormat="1" ht="15.75">
      <c r="A137" s="185"/>
      <c r="B137" s="189"/>
      <c r="C137" s="187"/>
      <c r="D137" s="857"/>
      <c r="E137" s="913"/>
      <c r="F137" s="824"/>
      <c r="G137" s="188"/>
      <c r="H137" s="133"/>
      <c r="I137" s="133"/>
      <c r="J137" s="133"/>
      <c r="K137" s="120"/>
      <c r="L137" s="117"/>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row>
    <row r="138" spans="1:56" s="118" customFormat="1" ht="15.75">
      <c r="A138" s="8"/>
      <c r="B138" s="225" t="s">
        <v>104</v>
      </c>
      <c r="C138" s="226" t="s">
        <v>105</v>
      </c>
      <c r="D138" s="859"/>
      <c r="E138" s="929"/>
      <c r="F138" s="825"/>
      <c r="G138" s="227"/>
      <c r="H138" s="133"/>
      <c r="I138" s="133"/>
      <c r="J138" s="133"/>
      <c r="K138" s="117"/>
      <c r="L138" s="117"/>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row>
    <row r="139" spans="1:56" s="118" customFormat="1" ht="15.75">
      <c r="A139" s="191"/>
      <c r="B139" s="192"/>
      <c r="C139" s="193"/>
      <c r="D139" s="860"/>
      <c r="E139" s="915"/>
      <c r="F139" s="824"/>
      <c r="G139" s="194"/>
      <c r="H139" s="133"/>
      <c r="I139" s="133"/>
      <c r="J139" s="133"/>
      <c r="K139" s="117"/>
      <c r="L139" s="117"/>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row>
    <row r="140" spans="1:56" s="118" customFormat="1" ht="38.25">
      <c r="A140" s="11">
        <v>1</v>
      </c>
      <c r="B140" s="228" t="s">
        <v>106</v>
      </c>
      <c r="C140" s="229" t="s">
        <v>107</v>
      </c>
      <c r="D140" s="861">
        <v>17</v>
      </c>
      <c r="E140" s="859" t="s">
        <v>6</v>
      </c>
      <c r="F140" s="1629"/>
      <c r="G140" s="210">
        <f>ROUND(D140*F140,2)</f>
        <v>0</v>
      </c>
      <c r="H140" s="133"/>
      <c r="I140" s="133"/>
      <c r="J140" s="133"/>
      <c r="K140" s="117"/>
      <c r="L140" s="117"/>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row>
    <row r="141" spans="1:56" s="118" customFormat="1">
      <c r="A141" s="13"/>
      <c r="B141" s="195"/>
      <c r="C141" s="196"/>
      <c r="D141" s="1207"/>
      <c r="E141" s="916"/>
      <c r="F141" s="829"/>
      <c r="G141" s="190"/>
      <c r="H141" s="133"/>
      <c r="I141" s="133"/>
      <c r="J141" s="133"/>
      <c r="K141" s="117"/>
      <c r="L141" s="117"/>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row>
    <row r="142" spans="1:56" s="118" customFormat="1" ht="38.25">
      <c r="A142" s="13">
        <v>2</v>
      </c>
      <c r="B142" s="195" t="s">
        <v>372</v>
      </c>
      <c r="C142" s="196" t="s">
        <v>373</v>
      </c>
      <c r="D142" s="1207">
        <v>8</v>
      </c>
      <c r="E142" s="916" t="s">
        <v>36</v>
      </c>
      <c r="F142" s="1629"/>
      <c r="G142" s="210">
        <f>ROUND(D142*F142,2)</f>
        <v>0</v>
      </c>
      <c r="H142" s="133"/>
      <c r="I142" s="133"/>
      <c r="J142" s="133"/>
      <c r="K142" s="117"/>
      <c r="L142" s="117"/>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row>
    <row r="143" spans="1:56" s="118" customFormat="1" ht="51">
      <c r="A143" s="11">
        <v>3</v>
      </c>
      <c r="B143" s="228" t="s">
        <v>186</v>
      </c>
      <c r="C143" s="229" t="s">
        <v>108</v>
      </c>
      <c r="D143" s="788">
        <v>4</v>
      </c>
      <c r="E143" s="859" t="s">
        <v>6</v>
      </c>
      <c r="F143" s="1629"/>
      <c r="G143" s="210">
        <f>ROUND(D143*F143,2)</f>
        <v>0</v>
      </c>
      <c r="H143" s="133"/>
      <c r="I143" s="133"/>
      <c r="J143" s="133"/>
      <c r="K143" s="117"/>
      <c r="L143" s="117"/>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row>
    <row r="144" spans="1:56" s="118" customFormat="1" ht="15.75">
      <c r="A144" s="13"/>
      <c r="B144" s="195"/>
      <c r="C144" s="196"/>
      <c r="D144" s="862"/>
      <c r="E144" s="916"/>
      <c r="F144" s="824"/>
      <c r="G144" s="190"/>
      <c r="H144" s="133"/>
      <c r="I144" s="133"/>
      <c r="J144" s="133"/>
      <c r="K144" s="117"/>
      <c r="L144" s="117"/>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row>
    <row r="145" spans="1:56" s="118" customFormat="1" ht="51">
      <c r="A145" s="11">
        <v>4</v>
      </c>
      <c r="B145" s="228" t="s">
        <v>308</v>
      </c>
      <c r="C145" s="229" t="s">
        <v>307</v>
      </c>
      <c r="D145" s="788">
        <v>7</v>
      </c>
      <c r="E145" s="859" t="s">
        <v>6</v>
      </c>
      <c r="F145" s="1629"/>
      <c r="G145" s="210">
        <f>ROUND(D145*F145,2)</f>
        <v>0</v>
      </c>
      <c r="H145" s="133"/>
      <c r="I145" s="133"/>
      <c r="J145" s="133"/>
      <c r="K145" s="117"/>
      <c r="L145" s="117"/>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row>
    <row r="146" spans="1:56" s="118" customFormat="1" ht="15.75">
      <c r="A146" s="191"/>
      <c r="B146" s="195"/>
      <c r="C146" s="196"/>
      <c r="D146" s="862"/>
      <c r="E146" s="916"/>
      <c r="F146" s="824"/>
      <c r="G146" s="190"/>
      <c r="H146" s="133"/>
      <c r="I146" s="133"/>
      <c r="J146" s="133"/>
      <c r="K146" s="117"/>
      <c r="L146" s="117"/>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row>
    <row r="147" spans="1:56" s="118" customFormat="1" ht="51">
      <c r="A147" s="11">
        <v>5</v>
      </c>
      <c r="B147" s="228" t="s">
        <v>187</v>
      </c>
      <c r="C147" s="229" t="s">
        <v>109</v>
      </c>
      <c r="D147" s="788">
        <v>4</v>
      </c>
      <c r="E147" s="859" t="s">
        <v>6</v>
      </c>
      <c r="F147" s="1629"/>
      <c r="G147" s="210">
        <f>ROUND(D147*F147,2)</f>
        <v>0</v>
      </c>
      <c r="H147" s="133"/>
      <c r="I147" s="133"/>
      <c r="J147" s="133"/>
      <c r="K147" s="117"/>
      <c r="L147" s="117"/>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row>
    <row r="148" spans="1:56" s="118" customFormat="1" ht="15.75">
      <c r="A148" s="13"/>
      <c r="B148" s="195"/>
      <c r="C148" s="196"/>
      <c r="D148" s="862"/>
      <c r="E148" s="916"/>
      <c r="F148" s="824"/>
      <c r="G148" s="190"/>
      <c r="H148" s="133"/>
      <c r="I148" s="133"/>
      <c r="J148" s="133"/>
      <c r="K148" s="117"/>
      <c r="L148" s="117"/>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row>
    <row r="149" spans="1:56" s="118" customFormat="1" ht="51">
      <c r="A149" s="11">
        <v>6</v>
      </c>
      <c r="B149" s="228" t="s">
        <v>188</v>
      </c>
      <c r="C149" s="229" t="s">
        <v>110</v>
      </c>
      <c r="D149" s="788">
        <v>2</v>
      </c>
      <c r="E149" s="859" t="s">
        <v>6</v>
      </c>
      <c r="F149" s="1629"/>
      <c r="G149" s="210">
        <f>ROUND(D149*F149,2)</f>
        <v>0</v>
      </c>
      <c r="H149" s="133"/>
      <c r="I149" s="133"/>
      <c r="J149" s="133"/>
      <c r="K149" s="117"/>
      <c r="L149" s="117"/>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row>
    <row r="150" spans="1:56" s="118" customFormat="1">
      <c r="A150" s="13"/>
      <c r="B150" s="195"/>
      <c r="C150" s="196"/>
      <c r="D150" s="862"/>
      <c r="E150" s="916"/>
      <c r="F150" s="829"/>
      <c r="G150" s="190"/>
      <c r="H150" s="133"/>
      <c r="I150" s="133"/>
      <c r="J150" s="133"/>
      <c r="K150" s="117"/>
      <c r="L150" s="117"/>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row>
    <row r="151" spans="1:56" s="118" customFormat="1" ht="38.25">
      <c r="A151" s="11">
        <v>7</v>
      </c>
      <c r="B151" s="228" t="s">
        <v>374</v>
      </c>
      <c r="C151" s="229" t="s">
        <v>375</v>
      </c>
      <c r="D151" s="788">
        <v>135</v>
      </c>
      <c r="E151" s="859" t="s">
        <v>355</v>
      </c>
      <c r="F151" s="1629"/>
      <c r="G151" s="210">
        <f>ROUND(D151*F151,2)</f>
        <v>0</v>
      </c>
      <c r="H151" s="133"/>
      <c r="I151" s="133"/>
      <c r="J151" s="133"/>
      <c r="K151" s="117"/>
      <c r="L151" s="117"/>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row>
    <row r="152" spans="1:56" s="118" customFormat="1" ht="15.75">
      <c r="A152" s="13"/>
      <c r="B152" s="195"/>
      <c r="C152" s="196"/>
      <c r="D152" s="862"/>
      <c r="E152" s="916"/>
      <c r="F152" s="824"/>
      <c r="G152" s="190"/>
      <c r="H152" s="133"/>
      <c r="I152" s="133"/>
      <c r="J152" s="133"/>
      <c r="K152" s="117"/>
      <c r="L152" s="117"/>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row>
    <row r="153" spans="1:56" s="118" customFormat="1" ht="63.75">
      <c r="A153" s="11">
        <v>8</v>
      </c>
      <c r="B153" s="228" t="s">
        <v>309</v>
      </c>
      <c r="C153" s="229" t="s">
        <v>345</v>
      </c>
      <c r="D153" s="788">
        <v>2</v>
      </c>
      <c r="E153" s="859" t="s">
        <v>6</v>
      </c>
      <c r="F153" s="1629"/>
      <c r="G153" s="210">
        <f>ROUND(D153*F153,2)</f>
        <v>0</v>
      </c>
      <c r="H153" s="133"/>
      <c r="I153" s="133"/>
      <c r="J153" s="133"/>
      <c r="K153" s="117"/>
      <c r="L153" s="117"/>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row>
    <row r="154" spans="1:56" s="118" customFormat="1" ht="15.75">
      <c r="A154" s="191"/>
      <c r="B154" s="195"/>
      <c r="C154" s="196"/>
      <c r="D154" s="862"/>
      <c r="E154" s="916"/>
      <c r="F154" s="824"/>
      <c r="G154" s="190"/>
      <c r="H154" s="133"/>
      <c r="I154" s="133"/>
      <c r="J154" s="133"/>
      <c r="K154" s="117"/>
      <c r="L154" s="117"/>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row>
    <row r="155" spans="1:56" s="118" customFormat="1" ht="63.75">
      <c r="A155" s="11">
        <v>9</v>
      </c>
      <c r="B155" s="228" t="s">
        <v>111</v>
      </c>
      <c r="C155" s="229" t="s">
        <v>346</v>
      </c>
      <c r="D155" s="788">
        <v>9</v>
      </c>
      <c r="E155" s="859" t="s">
        <v>6</v>
      </c>
      <c r="F155" s="1629"/>
      <c r="G155" s="210">
        <f>ROUND(D155*F155,2)</f>
        <v>0</v>
      </c>
      <c r="H155" s="133"/>
      <c r="I155" s="133"/>
      <c r="J155" s="133"/>
      <c r="K155" s="117"/>
      <c r="L155" s="117"/>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row>
    <row r="156" spans="1:56" s="118" customFormat="1" ht="15.75">
      <c r="A156" s="191"/>
      <c r="B156" s="195"/>
      <c r="C156" s="196"/>
      <c r="D156" s="862"/>
      <c r="E156" s="916"/>
      <c r="F156" s="824"/>
      <c r="G156" s="190"/>
      <c r="H156" s="133"/>
      <c r="I156" s="133"/>
      <c r="J156" s="133"/>
      <c r="K156" s="117"/>
      <c r="L156" s="117"/>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row>
    <row r="157" spans="1:56" s="118" customFormat="1" ht="63.75">
      <c r="A157" s="11">
        <v>10</v>
      </c>
      <c r="B157" s="228" t="s">
        <v>111</v>
      </c>
      <c r="C157" s="229" t="s">
        <v>364</v>
      </c>
      <c r="D157" s="788">
        <v>4</v>
      </c>
      <c r="E157" s="859" t="s">
        <v>6</v>
      </c>
      <c r="F157" s="1629"/>
      <c r="G157" s="210">
        <f>ROUND(D157*F157,2)</f>
        <v>0</v>
      </c>
      <c r="H157" s="133"/>
      <c r="I157" s="133"/>
      <c r="J157" s="133"/>
      <c r="K157" s="117"/>
      <c r="L157" s="117"/>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row>
    <row r="158" spans="1:56" s="118" customFormat="1" ht="15.75">
      <c r="A158" s="13"/>
      <c r="B158" s="195"/>
      <c r="C158" s="196"/>
      <c r="D158" s="862"/>
      <c r="E158" s="916"/>
      <c r="F158" s="824"/>
      <c r="G158" s="190"/>
      <c r="H158" s="133"/>
      <c r="I158" s="133"/>
      <c r="J158" s="133"/>
      <c r="K158" s="117"/>
      <c r="L158" s="117"/>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row>
    <row r="159" spans="1:56" s="118" customFormat="1" ht="63.75">
      <c r="A159" s="11">
        <v>11</v>
      </c>
      <c r="B159" s="228" t="s">
        <v>134</v>
      </c>
      <c r="C159" s="229" t="s">
        <v>347</v>
      </c>
      <c r="D159" s="788">
        <v>1</v>
      </c>
      <c r="E159" s="859" t="s">
        <v>6</v>
      </c>
      <c r="F159" s="1629"/>
      <c r="G159" s="210">
        <f>ROUND(D159*F159,2)</f>
        <v>0</v>
      </c>
      <c r="H159" s="133"/>
      <c r="I159" s="133"/>
      <c r="J159" s="133"/>
      <c r="K159" s="121"/>
      <c r="L159" s="117"/>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row>
    <row r="160" spans="1:56" s="118" customFormat="1" ht="15.75">
      <c r="A160" s="13"/>
      <c r="B160" s="195"/>
      <c r="C160" s="196"/>
      <c r="D160" s="862"/>
      <c r="E160" s="916"/>
      <c r="F160" s="824"/>
      <c r="G160" s="190"/>
      <c r="H160" s="133"/>
      <c r="I160" s="133"/>
      <c r="J160" s="133"/>
      <c r="K160" s="121"/>
      <c r="L160" s="117"/>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row>
    <row r="161" spans="1:56" s="118" customFormat="1" ht="76.5">
      <c r="A161" s="11">
        <v>12</v>
      </c>
      <c r="B161" s="228" t="s">
        <v>310</v>
      </c>
      <c r="C161" s="229" t="s">
        <v>376</v>
      </c>
      <c r="D161" s="788">
        <v>2</v>
      </c>
      <c r="E161" s="859" t="s">
        <v>6</v>
      </c>
      <c r="F161" s="1629"/>
      <c r="G161" s="210">
        <f>ROUND(D161*F161,2)</f>
        <v>0</v>
      </c>
      <c r="H161" s="133"/>
      <c r="I161" s="133"/>
      <c r="J161" s="133"/>
      <c r="K161" s="121"/>
      <c r="L161" s="117"/>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row>
    <row r="162" spans="1:56" s="118" customFormat="1" ht="15.75">
      <c r="A162" s="13"/>
      <c r="B162" s="195"/>
      <c r="C162" s="196"/>
      <c r="D162" s="862"/>
      <c r="E162" s="916"/>
      <c r="F162" s="824"/>
      <c r="G162" s="190"/>
      <c r="H162" s="133"/>
      <c r="I162" s="133"/>
      <c r="J162" s="133"/>
      <c r="K162" s="121"/>
      <c r="L162" s="117"/>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row>
    <row r="163" spans="1:56" s="118" customFormat="1" ht="76.5">
      <c r="A163" s="11">
        <v>13</v>
      </c>
      <c r="B163" s="228" t="s">
        <v>191</v>
      </c>
      <c r="C163" s="229" t="s">
        <v>367</v>
      </c>
      <c r="D163" s="788">
        <v>2</v>
      </c>
      <c r="E163" s="859" t="s">
        <v>6</v>
      </c>
      <c r="F163" s="1629"/>
      <c r="G163" s="210">
        <f>ROUND(D163*F163,2)</f>
        <v>0</v>
      </c>
      <c r="H163" s="133"/>
      <c r="I163" s="133"/>
      <c r="J163" s="133"/>
      <c r="K163" s="121"/>
      <c r="L163" s="117"/>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row>
    <row r="164" spans="1:56" s="118" customFormat="1" ht="15.75">
      <c r="A164" s="13"/>
      <c r="B164" s="195"/>
      <c r="C164" s="196"/>
      <c r="D164" s="862"/>
      <c r="E164" s="916"/>
      <c r="F164" s="824"/>
      <c r="G164" s="190"/>
      <c r="H164" s="133"/>
      <c r="I164" s="133"/>
      <c r="J164" s="133"/>
      <c r="K164" s="121"/>
      <c r="L164" s="117"/>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row>
    <row r="165" spans="1:56" s="118" customFormat="1" ht="51.75" thickBot="1">
      <c r="A165" s="11">
        <v>14</v>
      </c>
      <c r="B165" s="228" t="s">
        <v>298</v>
      </c>
      <c r="C165" s="229" t="s">
        <v>371</v>
      </c>
      <c r="D165" s="788">
        <v>4</v>
      </c>
      <c r="E165" s="859" t="s">
        <v>6</v>
      </c>
      <c r="F165" s="1629"/>
      <c r="G165" s="210">
        <f>ROUND(D165*F165,2)</f>
        <v>0</v>
      </c>
      <c r="H165" s="133"/>
      <c r="I165" s="133"/>
      <c r="J165" s="133"/>
      <c r="K165" s="121"/>
      <c r="L165" s="117"/>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row>
    <row r="166" spans="1:56" s="118" customFormat="1" ht="16.5" thickTop="1">
      <c r="A166" s="230"/>
      <c r="B166" s="231"/>
      <c r="C166" s="232"/>
      <c r="D166" s="863"/>
      <c r="E166" s="930"/>
      <c r="F166" s="827"/>
      <c r="G166" s="233"/>
      <c r="H166" s="133"/>
      <c r="I166" s="133"/>
      <c r="J166" s="133"/>
      <c r="K166" s="117"/>
      <c r="L166" s="117"/>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row>
    <row r="167" spans="1:56" s="118" customFormat="1" ht="16.5" thickBot="1">
      <c r="A167" s="25"/>
      <c r="B167" s="234"/>
      <c r="C167" s="235" t="s">
        <v>112</v>
      </c>
      <c r="D167" s="864"/>
      <c r="E167" s="931"/>
      <c r="F167" s="828"/>
      <c r="G167" s="236">
        <f>SUM(G140:G166)</f>
        <v>0</v>
      </c>
      <c r="H167" s="133"/>
      <c r="I167" s="133"/>
      <c r="J167" s="133"/>
      <c r="K167" s="117"/>
      <c r="L167" s="117"/>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row>
    <row r="168" spans="1:56" s="118" customFormat="1" ht="15.75">
      <c r="A168" s="18"/>
      <c r="B168" s="192"/>
      <c r="C168" s="197"/>
      <c r="D168" s="202"/>
      <c r="E168" s="922"/>
      <c r="F168" s="824"/>
      <c r="G168" s="199"/>
      <c r="H168" s="133"/>
      <c r="I168" s="133"/>
      <c r="J168" s="133"/>
      <c r="K168" s="117"/>
      <c r="L168" s="117"/>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row>
    <row r="169" spans="1:56" s="118" customFormat="1" ht="15.75">
      <c r="A169" s="8"/>
      <c r="B169" s="225" t="s">
        <v>113</v>
      </c>
      <c r="C169" s="237" t="s">
        <v>114</v>
      </c>
      <c r="D169" s="788"/>
      <c r="E169" s="929"/>
      <c r="F169" s="825"/>
      <c r="G169" s="227"/>
      <c r="H169" s="133"/>
      <c r="I169" s="133"/>
      <c r="J169" s="133"/>
      <c r="K169" s="117"/>
      <c r="L169" s="117"/>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row>
    <row r="170" spans="1:56" s="118" customFormat="1" ht="15.75">
      <c r="A170" s="285"/>
      <c r="B170" s="286"/>
      <c r="C170" s="287"/>
      <c r="D170" s="865"/>
      <c r="E170" s="918"/>
      <c r="F170" s="291"/>
      <c r="G170" s="270"/>
      <c r="H170" s="133"/>
      <c r="I170" s="133"/>
      <c r="J170" s="133"/>
      <c r="K170" s="117"/>
      <c r="L170" s="117"/>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row>
    <row r="171" spans="1:56" s="118" customFormat="1" ht="89.25">
      <c r="A171" s="19">
        <v>1</v>
      </c>
      <c r="B171" s="238" t="s">
        <v>166</v>
      </c>
      <c r="C171" s="239" t="s">
        <v>167</v>
      </c>
      <c r="D171" s="866">
        <v>13</v>
      </c>
      <c r="E171" s="919" t="s">
        <v>115</v>
      </c>
      <c r="F171" s="1629"/>
      <c r="G171" s="210">
        <f>ROUND(D171*F171,2)</f>
        <v>0</v>
      </c>
      <c r="H171" s="133"/>
      <c r="I171" s="133"/>
      <c r="J171" s="133"/>
      <c r="K171" s="117"/>
      <c r="L171" s="117"/>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row>
    <row r="172" spans="1:56" s="118" customFormat="1" ht="15.75">
      <c r="A172" s="285">
        <v>2</v>
      </c>
      <c r="B172" s="286"/>
      <c r="C172" s="287"/>
      <c r="D172" s="865"/>
      <c r="E172" s="918"/>
      <c r="F172" s="291"/>
      <c r="G172" s="270"/>
      <c r="H172" s="133"/>
      <c r="I172" s="133"/>
      <c r="J172" s="133"/>
      <c r="K172" s="117"/>
      <c r="L172" s="117"/>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row>
    <row r="173" spans="1:56" s="118" customFormat="1" ht="89.25">
      <c r="A173" s="19">
        <v>3</v>
      </c>
      <c r="B173" s="238" t="s">
        <v>341</v>
      </c>
      <c r="C173" s="239" t="s">
        <v>340</v>
      </c>
      <c r="D173" s="866">
        <v>1554</v>
      </c>
      <c r="E173" s="919" t="s">
        <v>115</v>
      </c>
      <c r="F173" s="1629"/>
      <c r="G173" s="210">
        <f>ROUND(D173*F173,2)</f>
        <v>0</v>
      </c>
      <c r="H173" s="133"/>
      <c r="I173" s="133"/>
      <c r="J173" s="133"/>
      <c r="K173" s="117"/>
      <c r="L173" s="117"/>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row>
    <row r="174" spans="1:56" s="118" customFormat="1" ht="15.75">
      <c r="A174" s="285"/>
      <c r="B174" s="286"/>
      <c r="C174" s="287"/>
      <c r="D174" s="865"/>
      <c r="E174" s="918"/>
      <c r="F174" s="291"/>
      <c r="G174" s="270"/>
      <c r="H174" s="133"/>
      <c r="I174" s="133"/>
      <c r="J174" s="133"/>
      <c r="K174" s="117"/>
      <c r="L174" s="117"/>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row>
    <row r="175" spans="1:56" s="118" customFormat="1" ht="38.25">
      <c r="A175" s="19">
        <v>4</v>
      </c>
      <c r="B175" s="238" t="s">
        <v>339</v>
      </c>
      <c r="C175" s="239" t="s">
        <v>342</v>
      </c>
      <c r="D175" s="866">
        <v>80</v>
      </c>
      <c r="E175" s="919" t="s">
        <v>115</v>
      </c>
      <c r="F175" s="1629"/>
      <c r="G175" s="210">
        <f>ROUND(D175*F175,2)</f>
        <v>0</v>
      </c>
      <c r="H175" s="133"/>
      <c r="I175" s="133"/>
      <c r="J175" s="133"/>
      <c r="K175" s="117"/>
      <c r="L175" s="117"/>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row>
    <row r="176" spans="1:56" s="118" customFormat="1" ht="15.75">
      <c r="A176" s="285"/>
      <c r="B176" s="200"/>
      <c r="C176" s="197"/>
      <c r="D176" s="202"/>
      <c r="E176" s="922"/>
      <c r="F176" s="824"/>
      <c r="G176" s="190"/>
      <c r="H176" s="133"/>
      <c r="I176" s="133"/>
      <c r="J176" s="133"/>
      <c r="K176" s="117"/>
      <c r="L176" s="117"/>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row>
    <row r="177" spans="1:56" s="118" customFormat="1" ht="89.25">
      <c r="A177" s="19">
        <v>5</v>
      </c>
      <c r="B177" s="238" t="s">
        <v>169</v>
      </c>
      <c r="C177" s="239" t="s">
        <v>170</v>
      </c>
      <c r="D177" s="866">
        <v>2</v>
      </c>
      <c r="E177" s="919" t="s">
        <v>115</v>
      </c>
      <c r="F177" s="1629"/>
      <c r="G177" s="210">
        <f>ROUND(D177*F177,2)</f>
        <v>0</v>
      </c>
      <c r="H177" s="133"/>
      <c r="I177" s="133"/>
      <c r="J177" s="133"/>
      <c r="K177" s="117"/>
      <c r="L177" s="117"/>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row>
    <row r="178" spans="1:56" s="118" customFormat="1" ht="15.75">
      <c r="A178" s="285"/>
      <c r="B178" s="200"/>
      <c r="C178" s="197"/>
      <c r="D178" s="202"/>
      <c r="E178" s="922"/>
      <c r="F178" s="824"/>
      <c r="G178" s="190"/>
      <c r="H178" s="133"/>
      <c r="I178" s="133"/>
      <c r="J178" s="133"/>
      <c r="K178" s="117"/>
      <c r="L178" s="117"/>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row>
    <row r="179" spans="1:56" s="118" customFormat="1" ht="89.25">
      <c r="A179" s="19">
        <v>6</v>
      </c>
      <c r="B179" s="238" t="s">
        <v>312</v>
      </c>
      <c r="C179" s="239" t="s">
        <v>313</v>
      </c>
      <c r="D179" s="866">
        <v>35</v>
      </c>
      <c r="E179" s="919" t="s">
        <v>115</v>
      </c>
      <c r="F179" s="1629"/>
      <c r="G179" s="210">
        <f>ROUND(D179*F179,2)</f>
        <v>0</v>
      </c>
      <c r="H179" s="133"/>
      <c r="I179" s="133"/>
      <c r="J179" s="133"/>
      <c r="K179" s="117"/>
      <c r="L179" s="117"/>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row>
    <row r="180" spans="1:56" s="118" customFormat="1" ht="15.75">
      <c r="A180" s="18"/>
      <c r="B180" s="192"/>
      <c r="C180" s="197"/>
      <c r="D180" s="202"/>
      <c r="E180" s="922"/>
      <c r="F180" s="824"/>
      <c r="G180" s="190"/>
      <c r="H180" s="133"/>
      <c r="I180" s="133"/>
      <c r="J180" s="133"/>
      <c r="K180" s="117"/>
      <c r="L180" s="117"/>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row>
    <row r="181" spans="1:56" s="118" customFormat="1" ht="102.75" thickBot="1">
      <c r="A181" s="19">
        <v>7</v>
      </c>
      <c r="B181" s="238" t="s">
        <v>136</v>
      </c>
      <c r="C181" s="239" t="s">
        <v>135</v>
      </c>
      <c r="D181" s="866">
        <v>180</v>
      </c>
      <c r="E181" s="919" t="s">
        <v>30</v>
      </c>
      <c r="F181" s="1629"/>
      <c r="G181" s="210">
        <f>ROUND(D181*F181,2)</f>
        <v>0</v>
      </c>
      <c r="H181" s="133"/>
      <c r="I181" s="133"/>
      <c r="J181" s="133"/>
      <c r="K181" s="117"/>
      <c r="L181" s="117"/>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row>
    <row r="182" spans="1:56" ht="13.5" thickTop="1">
      <c r="A182" s="240"/>
      <c r="B182" s="241"/>
      <c r="C182" s="232"/>
      <c r="D182" s="863"/>
      <c r="E182" s="930"/>
      <c r="F182" s="242"/>
      <c r="G182" s="233"/>
    </row>
    <row r="183" spans="1:56" ht="13.5" thickBot="1">
      <c r="A183" s="25"/>
      <c r="B183" s="243"/>
      <c r="C183" s="235" t="s">
        <v>116</v>
      </c>
      <c r="D183" s="864"/>
      <c r="E183" s="931"/>
      <c r="F183" s="244"/>
      <c r="G183" s="1777">
        <f>SUM(G170:G182)</f>
        <v>0</v>
      </c>
    </row>
    <row r="184" spans="1:56" s="118" customFormat="1" ht="15.75">
      <c r="A184" s="18"/>
      <c r="B184" s="192"/>
      <c r="C184" s="197"/>
      <c r="D184" s="202"/>
      <c r="E184" s="922"/>
      <c r="F184" s="824"/>
      <c r="G184" s="199"/>
      <c r="H184" s="133"/>
      <c r="I184" s="133"/>
      <c r="J184" s="133"/>
      <c r="K184" s="117"/>
      <c r="L184" s="117"/>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row>
    <row r="185" spans="1:56" s="118" customFormat="1" ht="15.75">
      <c r="A185" s="8"/>
      <c r="B185" s="225" t="s">
        <v>137</v>
      </c>
      <c r="C185" s="237" t="s">
        <v>138</v>
      </c>
      <c r="D185" s="788"/>
      <c r="E185" s="929"/>
      <c r="F185" s="825"/>
      <c r="G185" s="227"/>
      <c r="H185" s="133"/>
      <c r="I185" s="133"/>
      <c r="J185" s="133"/>
      <c r="K185" s="117"/>
      <c r="L185" s="117"/>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row>
    <row r="186" spans="1:56" s="118" customFormat="1" ht="15.75">
      <c r="A186" s="6"/>
      <c r="B186" s="288"/>
      <c r="C186" s="289"/>
      <c r="D186" s="862"/>
      <c r="E186" s="920"/>
      <c r="F186" s="824"/>
      <c r="G186" s="190"/>
      <c r="H186" s="133"/>
      <c r="I186" s="133"/>
      <c r="J186" s="133"/>
      <c r="K186" s="117"/>
      <c r="L186" s="117"/>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row>
    <row r="187" spans="1:56" s="118" customFormat="1" ht="51">
      <c r="A187" s="19">
        <v>1</v>
      </c>
      <c r="B187" s="238" t="s">
        <v>140</v>
      </c>
      <c r="C187" s="239" t="s">
        <v>139</v>
      </c>
      <c r="D187" s="546">
        <v>22</v>
      </c>
      <c r="E187" s="919" t="s">
        <v>58</v>
      </c>
      <c r="F187" s="1629"/>
      <c r="G187" s="210">
        <f>ROUND(D187*F187,2)</f>
        <v>0</v>
      </c>
      <c r="H187" s="133"/>
      <c r="I187" s="133"/>
      <c r="J187" s="133"/>
      <c r="K187" s="117"/>
      <c r="L187" s="117"/>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row>
    <row r="188" spans="1:56" s="118" customFormat="1">
      <c r="A188" s="18"/>
      <c r="B188" s="200"/>
      <c r="C188" s="197"/>
      <c r="D188" s="202"/>
      <c r="E188" s="922"/>
      <c r="F188" s="829"/>
      <c r="G188" s="190"/>
      <c r="H188" s="133"/>
      <c r="I188" s="133"/>
      <c r="J188" s="133"/>
      <c r="K188" s="117"/>
      <c r="L188" s="117"/>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row>
    <row r="189" spans="1:56" s="118" customFormat="1" ht="39" thickBot="1">
      <c r="A189" s="18">
        <v>2</v>
      </c>
      <c r="B189" s="200" t="s">
        <v>174</v>
      </c>
      <c r="C189" s="197" t="s">
        <v>173</v>
      </c>
      <c r="D189" s="202">
        <v>20</v>
      </c>
      <c r="E189" s="922" t="s">
        <v>58</v>
      </c>
      <c r="F189" s="1629"/>
      <c r="G189" s="210">
        <f>ROUND(D189*F189,2)</f>
        <v>0</v>
      </c>
      <c r="H189" s="133"/>
      <c r="I189" s="133"/>
      <c r="J189" s="133"/>
      <c r="K189" s="117"/>
      <c r="L189" s="117"/>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row>
    <row r="190" spans="1:56" ht="13.5" thickTop="1">
      <c r="A190" s="240"/>
      <c r="B190" s="241"/>
      <c r="C190" s="232"/>
      <c r="D190" s="863"/>
      <c r="E190" s="930"/>
      <c r="F190" s="242"/>
      <c r="G190" s="233"/>
    </row>
    <row r="191" spans="1:56" ht="26.25" thickBot="1">
      <c r="A191" s="25"/>
      <c r="B191" s="243"/>
      <c r="C191" s="235" t="s">
        <v>168</v>
      </c>
      <c r="D191" s="864"/>
      <c r="E191" s="931"/>
      <c r="F191" s="244"/>
      <c r="G191" s="1777">
        <f>SUM(G187:G190)</f>
        <v>0</v>
      </c>
    </row>
    <row r="192" spans="1:56" s="118" customFormat="1" ht="15.75">
      <c r="A192" s="18"/>
      <c r="B192" s="192"/>
      <c r="C192" s="197"/>
      <c r="D192" s="202"/>
      <c r="E192" s="922"/>
      <c r="F192" s="824"/>
      <c r="G192" s="199"/>
      <c r="H192" s="133"/>
      <c r="I192" s="133"/>
      <c r="J192" s="133"/>
      <c r="K192" s="117"/>
      <c r="L192" s="117"/>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row>
    <row r="193" spans="1:56" s="118" customFormat="1" ht="15.75">
      <c r="A193" s="8"/>
      <c r="B193" s="225" t="s">
        <v>137</v>
      </c>
      <c r="C193" s="237" t="s">
        <v>141</v>
      </c>
      <c r="D193" s="788"/>
      <c r="E193" s="929"/>
      <c r="F193" s="825"/>
      <c r="G193" s="227"/>
      <c r="H193" s="133"/>
      <c r="I193" s="133"/>
      <c r="J193" s="133"/>
      <c r="K193" s="117"/>
      <c r="L193" s="117"/>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row>
    <row r="194" spans="1:56" s="118" customFormat="1" ht="15.75">
      <c r="A194" s="285"/>
      <c r="B194" s="286"/>
      <c r="C194" s="287"/>
      <c r="D194" s="865"/>
      <c r="E194" s="918"/>
      <c r="F194" s="291"/>
      <c r="G194" s="270"/>
      <c r="H194" s="133"/>
      <c r="I194" s="133"/>
      <c r="J194" s="133"/>
      <c r="K194" s="117"/>
      <c r="L194" s="117"/>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row>
    <row r="195" spans="1:56" s="118" customFormat="1" ht="51">
      <c r="A195" s="19">
        <v>1</v>
      </c>
      <c r="B195" s="238" t="s">
        <v>143</v>
      </c>
      <c r="C195" s="239" t="s">
        <v>142</v>
      </c>
      <c r="D195" s="546">
        <v>276</v>
      </c>
      <c r="E195" s="919" t="s">
        <v>132</v>
      </c>
      <c r="F195" s="1629"/>
      <c r="G195" s="210">
        <f>ROUND(D195*F195,2)</f>
        <v>0</v>
      </c>
      <c r="H195" s="133"/>
      <c r="I195" s="133"/>
      <c r="J195" s="133"/>
      <c r="K195" s="117"/>
      <c r="L195" s="117"/>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row>
    <row r="196" spans="1:56" s="118" customFormat="1" ht="15.75">
      <c r="A196" s="285"/>
      <c r="B196" s="286"/>
      <c r="C196" s="287"/>
      <c r="D196" s="865"/>
      <c r="E196" s="918"/>
      <c r="F196" s="291"/>
      <c r="G196" s="270"/>
      <c r="H196" s="133"/>
      <c r="I196" s="133"/>
      <c r="J196" s="133"/>
      <c r="K196" s="117"/>
      <c r="L196" s="117"/>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row>
    <row r="197" spans="1:56" s="118" customFormat="1" ht="51">
      <c r="A197" s="19">
        <v>2</v>
      </c>
      <c r="B197" s="238" t="s">
        <v>171</v>
      </c>
      <c r="C197" s="239" t="s">
        <v>172</v>
      </c>
      <c r="D197" s="546">
        <v>132</v>
      </c>
      <c r="E197" s="919" t="s">
        <v>132</v>
      </c>
      <c r="F197" s="1629"/>
      <c r="G197" s="210">
        <f>ROUND(D197*F197,2)</f>
        <v>0</v>
      </c>
      <c r="H197" s="133"/>
      <c r="I197" s="133"/>
      <c r="J197" s="133"/>
      <c r="K197" s="117"/>
      <c r="L197" s="117"/>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row>
    <row r="198" spans="1:56" s="118" customFormat="1" ht="15.75">
      <c r="A198" s="285"/>
      <c r="B198" s="286"/>
      <c r="C198" s="287"/>
      <c r="D198" s="865"/>
      <c r="E198" s="918"/>
      <c r="F198" s="291"/>
      <c r="G198" s="270"/>
      <c r="H198" s="133"/>
      <c r="I198" s="133"/>
      <c r="J198" s="133"/>
      <c r="K198" s="117"/>
      <c r="L198" s="117"/>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row>
    <row r="199" spans="1:56" s="118" customFormat="1" ht="25.5">
      <c r="A199" s="19">
        <v>3</v>
      </c>
      <c r="B199" s="238" t="s">
        <v>314</v>
      </c>
      <c r="C199" s="239" t="s">
        <v>315</v>
      </c>
      <c r="D199" s="546">
        <v>3</v>
      </c>
      <c r="E199" s="919" t="s">
        <v>58</v>
      </c>
      <c r="F199" s="1629"/>
      <c r="G199" s="210">
        <f>ROUND(D199*F199,2)</f>
        <v>0</v>
      </c>
      <c r="H199" s="133"/>
      <c r="I199" s="133"/>
      <c r="J199" s="133"/>
      <c r="K199" s="117"/>
      <c r="L199" s="117"/>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row>
    <row r="200" spans="1:56" s="118" customFormat="1" ht="15.75">
      <c r="A200" s="285"/>
      <c r="B200" s="286"/>
      <c r="C200" s="287"/>
      <c r="D200" s="865"/>
      <c r="E200" s="918"/>
      <c r="F200" s="291"/>
      <c r="G200" s="270"/>
      <c r="H200" s="133"/>
      <c r="I200" s="133"/>
      <c r="J200" s="133"/>
      <c r="K200" s="117"/>
      <c r="L200" s="117"/>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row>
    <row r="201" spans="1:56" s="118" customFormat="1" ht="25.5">
      <c r="A201" s="19">
        <v>4</v>
      </c>
      <c r="B201" s="238" t="s">
        <v>194</v>
      </c>
      <c r="C201" s="239" t="s">
        <v>195</v>
      </c>
      <c r="D201" s="546">
        <v>2</v>
      </c>
      <c r="E201" s="919" t="s">
        <v>58</v>
      </c>
      <c r="F201" s="1629"/>
      <c r="G201" s="210">
        <f>ROUND(D201*F201,2)</f>
        <v>0</v>
      </c>
      <c r="H201" s="133"/>
      <c r="I201" s="133"/>
      <c r="J201" s="133"/>
      <c r="K201" s="117"/>
      <c r="L201" s="117"/>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row>
    <row r="202" spans="1:56" s="118" customFormat="1" ht="15.75">
      <c r="A202" s="285"/>
      <c r="B202" s="286"/>
      <c r="C202" s="287"/>
      <c r="D202" s="865"/>
      <c r="E202" s="918"/>
      <c r="F202" s="291"/>
      <c r="G202" s="270"/>
      <c r="H202" s="133"/>
      <c r="I202" s="133"/>
      <c r="J202" s="133"/>
      <c r="K202" s="117"/>
      <c r="L202" s="117"/>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row>
    <row r="203" spans="1:56" s="118" customFormat="1" ht="26.25" thickBot="1">
      <c r="A203" s="19">
        <v>5</v>
      </c>
      <c r="B203" s="238"/>
      <c r="C203" s="239" t="s">
        <v>193</v>
      </c>
      <c r="D203" s="546">
        <v>5</v>
      </c>
      <c r="E203" s="919" t="s">
        <v>58</v>
      </c>
      <c r="F203" s="1629"/>
      <c r="G203" s="210">
        <f>ROUND(D203*F203,2)</f>
        <v>0</v>
      </c>
      <c r="H203" s="133"/>
      <c r="I203" s="133"/>
      <c r="J203" s="133"/>
      <c r="K203" s="117"/>
      <c r="L203" s="117"/>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row>
    <row r="204" spans="1:56" ht="13.5" thickTop="1">
      <c r="A204" s="240"/>
      <c r="B204" s="241"/>
      <c r="C204" s="232"/>
      <c r="D204" s="863"/>
      <c r="E204" s="930"/>
      <c r="F204" s="242"/>
      <c r="G204" s="233"/>
    </row>
    <row r="205" spans="1:56" ht="13.5" customHeight="1" thickBot="1">
      <c r="A205" s="25"/>
      <c r="B205" s="243"/>
      <c r="C205" s="235" t="s">
        <v>168</v>
      </c>
      <c r="D205" s="864"/>
      <c r="E205" s="931"/>
      <c r="F205" s="244"/>
      <c r="G205" s="1777">
        <f>SUM(G195:G204)</f>
        <v>0</v>
      </c>
    </row>
    <row r="206" spans="1:56">
      <c r="A206" s="4"/>
      <c r="B206" s="198"/>
      <c r="C206" s="201"/>
      <c r="D206" s="202"/>
      <c r="E206" s="922"/>
      <c r="F206" s="202"/>
      <c r="G206" s="199"/>
    </row>
    <row r="207" spans="1:56" ht="13.5" thickBot="1">
      <c r="A207" s="203"/>
      <c r="B207" s="204"/>
      <c r="C207" s="205" t="s">
        <v>117</v>
      </c>
      <c r="D207" s="206"/>
      <c r="E207" s="921"/>
      <c r="F207" s="206"/>
      <c r="G207" s="207">
        <f>(G167+G183+G191+G205)</f>
        <v>0</v>
      </c>
    </row>
    <row r="208" spans="1:56" ht="13.5" thickTop="1">
      <c r="D208" s="1630">
        <f>SUM(D22:D204)</f>
        <v>66535.55</v>
      </c>
    </row>
  </sheetData>
  <dataConsolidate/>
  <phoneticPr fontId="0" type="noConversion"/>
  <pageMargins left="0.98425196850393704" right="0.19685039370078741" top="1.299212598425197" bottom="0.78740157480314965" header="0.31496062992125984" footer="0.51181102362204722"/>
  <pageSetup paperSize="9" scale="91" orientation="portrait" r:id="rId1"/>
  <headerFooter alignWithMargins="0">
    <oddHeader>&amp;LR3-441/1298 
Murska Sobota - Gederovci
&amp;RETAPA 5.1
&amp;A</oddHeader>
    <oddFooter>&amp;C &amp;P</oddFooter>
  </headerFooter>
  <rowBreaks count="5" manualBreakCount="5">
    <brk id="17" max="6" man="1"/>
    <brk id="52" max="6" man="1"/>
    <brk id="87" max="6" man="1"/>
    <brk id="112" max="6" man="1"/>
    <brk id="162" max="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tabSelected="1" view="pageBreakPreview" topLeftCell="A49" zoomScaleNormal="100" zoomScaleSheetLayoutView="100" workbookViewId="0">
      <selection activeCell="B86" sqref="B86"/>
    </sheetView>
  </sheetViews>
  <sheetFormatPr defaultRowHeight="12.75"/>
  <cols>
    <col min="1" max="1" width="16.85546875" style="886" customWidth="1"/>
    <col min="2" max="2" width="36.7109375" style="358" customWidth="1"/>
    <col min="3" max="3" width="7.140625" style="359" bestFit="1" customWidth="1"/>
    <col min="4" max="4" width="9.28515625" style="360" bestFit="1" customWidth="1"/>
    <col min="5" max="5" width="9.140625" style="361" bestFit="1" customWidth="1"/>
    <col min="6" max="6" width="16" style="362" customWidth="1"/>
    <col min="7" max="7" width="9.140625" style="36" hidden="1" customWidth="1"/>
    <col min="8" max="8" width="11.7109375" style="36" bestFit="1" customWidth="1"/>
    <col min="9" max="9" width="10.140625" style="36" bestFit="1" customWidth="1"/>
    <col min="10" max="16384" width="9.140625" style="36"/>
  </cols>
  <sheetData>
    <row r="1" spans="1:6" ht="18">
      <c r="A1" s="406" t="s">
        <v>1045</v>
      </c>
      <c r="B1" s="407"/>
      <c r="C1" s="361"/>
      <c r="D1" s="408" t="s">
        <v>223</v>
      </c>
      <c r="E1" s="409"/>
      <c r="F1" s="410"/>
    </row>
    <row r="2" spans="1:6" ht="18">
      <c r="A2" s="406" t="s">
        <v>1016</v>
      </c>
      <c r="B2" s="407"/>
      <c r="C2" s="361"/>
      <c r="D2" s="408" t="s">
        <v>223</v>
      </c>
      <c r="E2" s="409"/>
      <c r="F2" s="410"/>
    </row>
    <row r="3" spans="1:6" ht="18.75" thickBot="1">
      <c r="A3" s="406"/>
      <c r="B3" s="407"/>
      <c r="C3" s="361"/>
      <c r="D3" s="408"/>
      <c r="E3" s="409"/>
      <c r="F3" s="410"/>
    </row>
    <row r="4" spans="1:6" ht="15.75" thickBot="1">
      <c r="A4" s="411" t="s">
        <v>491</v>
      </c>
      <c r="B4" s="412"/>
      <c r="C4" s="413"/>
      <c r="D4" s="414" t="s">
        <v>223</v>
      </c>
      <c r="E4" s="415"/>
      <c r="F4" s="416" t="s">
        <v>492</v>
      </c>
    </row>
    <row r="5" spans="1:6">
      <c r="A5" s="428"/>
      <c r="B5" s="417"/>
      <c r="C5" s="418"/>
      <c r="D5" s="419" t="s">
        <v>223</v>
      </c>
      <c r="E5" s="420"/>
      <c r="F5" s="421"/>
    </row>
    <row r="6" spans="1:6">
      <c r="A6" s="422" t="s">
        <v>388</v>
      </c>
      <c r="B6" s="423"/>
      <c r="C6" s="424"/>
      <c r="D6" s="425" t="s">
        <v>223</v>
      </c>
      <c r="E6" s="426"/>
      <c r="F6" s="427">
        <f>SUM(F8:F9)</f>
        <v>0</v>
      </c>
    </row>
    <row r="7" spans="1:6">
      <c r="A7" s="428"/>
      <c r="B7" s="417"/>
      <c r="C7" s="418"/>
      <c r="D7" s="419" t="s">
        <v>223</v>
      </c>
      <c r="E7" s="429"/>
      <c r="F7" s="430"/>
    </row>
    <row r="8" spans="1:6">
      <c r="A8" s="431" t="s">
        <v>389</v>
      </c>
      <c r="B8" s="432"/>
      <c r="C8" s="433"/>
      <c r="D8" s="434" t="s">
        <v>223</v>
      </c>
      <c r="E8" s="435"/>
      <c r="F8" s="436">
        <f>'5.1.2-most 2'!F37</f>
        <v>0</v>
      </c>
    </row>
    <row r="9" spans="1:6">
      <c r="A9" s="431" t="s">
        <v>493</v>
      </c>
      <c r="B9" s="432"/>
      <c r="C9" s="433"/>
      <c r="D9" s="434" t="s">
        <v>223</v>
      </c>
      <c r="E9" s="435"/>
      <c r="F9" s="436">
        <f>'5.1.2-most 2'!F49</f>
        <v>0</v>
      </c>
    </row>
    <row r="10" spans="1:6">
      <c r="A10" s="428"/>
      <c r="B10" s="437"/>
      <c r="C10" s="438"/>
      <c r="D10" s="439" t="s">
        <v>223</v>
      </c>
      <c r="E10" s="421"/>
      <c r="F10" s="436"/>
    </row>
    <row r="11" spans="1:6">
      <c r="A11" s="422" t="s">
        <v>414</v>
      </c>
      <c r="B11" s="423"/>
      <c r="C11" s="424"/>
      <c r="D11" s="425" t="s">
        <v>223</v>
      </c>
      <c r="E11" s="426"/>
      <c r="F11" s="440">
        <f>SUM(F13:F18)</f>
        <v>0</v>
      </c>
    </row>
    <row r="12" spans="1:6">
      <c r="A12" s="428"/>
      <c r="B12" s="417"/>
      <c r="C12" s="418"/>
      <c r="D12" s="419" t="s">
        <v>223</v>
      </c>
      <c r="E12" s="429"/>
      <c r="F12" s="436"/>
    </row>
    <row r="13" spans="1:6">
      <c r="A13" s="431" t="s">
        <v>494</v>
      </c>
      <c r="B13" s="432"/>
      <c r="C13" s="433"/>
      <c r="D13" s="434" t="s">
        <v>223</v>
      </c>
      <c r="E13" s="435"/>
      <c r="F13" s="436">
        <f>'5.1.2-most 2'!F58</f>
        <v>0</v>
      </c>
    </row>
    <row r="14" spans="1:6">
      <c r="A14" s="431" t="s">
        <v>423</v>
      </c>
      <c r="B14" s="432"/>
      <c r="C14" s="433"/>
      <c r="D14" s="434" t="s">
        <v>223</v>
      </c>
      <c r="E14" s="435"/>
      <c r="F14" s="436">
        <f>'5.1.2-most 2'!F64</f>
        <v>0</v>
      </c>
    </row>
    <row r="15" spans="1:6">
      <c r="A15" s="431" t="s">
        <v>429</v>
      </c>
      <c r="B15" s="432"/>
      <c r="C15" s="433"/>
      <c r="D15" s="434" t="s">
        <v>223</v>
      </c>
      <c r="E15" s="435"/>
      <c r="F15" s="436">
        <f>'5.1.2-most 2'!F74</f>
        <v>0</v>
      </c>
    </row>
    <row r="16" spans="1:6">
      <c r="A16" s="431" t="s">
        <v>435</v>
      </c>
      <c r="B16" s="432"/>
      <c r="C16" s="433"/>
      <c r="D16" s="434" t="s">
        <v>223</v>
      </c>
      <c r="E16" s="435"/>
      <c r="F16" s="436">
        <f>'5.1.2-most 2'!F80</f>
        <v>0</v>
      </c>
    </row>
    <row r="17" spans="1:10">
      <c r="A17" s="431" t="s">
        <v>495</v>
      </c>
      <c r="B17" s="432"/>
      <c r="C17" s="433"/>
      <c r="D17" s="434" t="s">
        <v>223</v>
      </c>
      <c r="E17" s="435"/>
      <c r="F17" s="436">
        <f>'5.1.2-most 2'!F116</f>
        <v>0</v>
      </c>
    </row>
    <row r="18" spans="1:10">
      <c r="A18" s="431" t="s">
        <v>496</v>
      </c>
      <c r="B18" s="432"/>
      <c r="C18" s="433"/>
      <c r="D18" s="434" t="s">
        <v>223</v>
      </c>
      <c r="E18" s="435"/>
      <c r="F18" s="436">
        <f>'5.1.2-most 2'!F126</f>
        <v>0</v>
      </c>
    </row>
    <row r="19" spans="1:10" ht="13.5" thickBot="1">
      <c r="A19" s="1091"/>
      <c r="B19" s="441"/>
      <c r="C19" s="442"/>
      <c r="D19" s="443" t="s">
        <v>223</v>
      </c>
      <c r="E19" s="444"/>
      <c r="F19" s="445"/>
    </row>
    <row r="20" spans="1:10" ht="15.75">
      <c r="A20" s="446"/>
      <c r="B20" s="447" t="s">
        <v>497</v>
      </c>
      <c r="C20" s="448"/>
      <c r="D20" s="449" t="s">
        <v>223</v>
      </c>
      <c r="E20" s="450"/>
      <c r="F20" s="451">
        <f>F6+F11</f>
        <v>0</v>
      </c>
    </row>
    <row r="21" spans="1:10">
      <c r="D21" s="365" t="s">
        <v>223</v>
      </c>
    </row>
    <row r="22" spans="1:10">
      <c r="D22" s="1092" t="s">
        <v>223</v>
      </c>
    </row>
    <row r="23" spans="1:10" s="349" customFormat="1" ht="18">
      <c r="A23" s="350" t="s">
        <v>379</v>
      </c>
      <c r="B23" s="351"/>
      <c r="C23" s="352"/>
      <c r="D23" s="353" t="s">
        <v>223</v>
      </c>
      <c r="E23" s="354"/>
      <c r="F23" s="355"/>
    </row>
    <row r="24" spans="1:10" s="356" customFormat="1" ht="45.75" thickBot="1">
      <c r="A24" s="1095" t="s">
        <v>380</v>
      </c>
      <c r="B24" s="1096" t="s">
        <v>381</v>
      </c>
      <c r="C24" s="1096" t="s">
        <v>382</v>
      </c>
      <c r="D24" s="1097" t="s">
        <v>383</v>
      </c>
      <c r="E24" s="1096" t="s">
        <v>384</v>
      </c>
      <c r="F24" s="1096" t="s">
        <v>385</v>
      </c>
    </row>
    <row r="25" spans="1:10">
      <c r="A25" s="1098" t="s">
        <v>498</v>
      </c>
      <c r="B25" s="1099"/>
      <c r="C25" s="1100"/>
      <c r="D25" s="1296" t="s">
        <v>223</v>
      </c>
      <c r="E25" s="1101"/>
      <c r="F25" s="1102"/>
      <c r="I25" s="363"/>
      <c r="J25" s="364"/>
    </row>
    <row r="26" spans="1:10">
      <c r="A26" s="1098"/>
      <c r="B26" s="1098" t="s">
        <v>499</v>
      </c>
      <c r="C26" s="1100"/>
      <c r="D26" s="1296" t="s">
        <v>223</v>
      </c>
      <c r="E26" s="1101"/>
      <c r="F26" s="1102"/>
      <c r="I26" s="38"/>
      <c r="J26" s="364"/>
    </row>
    <row r="27" spans="1:10">
      <c r="A27" s="1098"/>
      <c r="B27" s="1103"/>
      <c r="C27" s="1100"/>
      <c r="D27" s="1296" t="s">
        <v>223</v>
      </c>
      <c r="E27" s="1101"/>
      <c r="F27" s="1102"/>
      <c r="I27" s="38"/>
      <c r="J27" s="364"/>
    </row>
    <row r="28" spans="1:10">
      <c r="A28" s="1098"/>
      <c r="B28" s="1099"/>
      <c r="C28" s="1100"/>
      <c r="D28" s="1296" t="s">
        <v>223</v>
      </c>
      <c r="E28" s="1101"/>
      <c r="F28" s="1102"/>
      <c r="I28" s="38"/>
      <c r="J28" s="364"/>
    </row>
    <row r="29" spans="1:10">
      <c r="A29" s="1098" t="s">
        <v>388</v>
      </c>
      <c r="B29" s="1099"/>
      <c r="C29" s="1100"/>
      <c r="D29" s="1296" t="s">
        <v>223</v>
      </c>
      <c r="E29" s="1101"/>
      <c r="F29" s="1102"/>
    </row>
    <row r="30" spans="1:10">
      <c r="A30" s="1098" t="s">
        <v>389</v>
      </c>
      <c r="B30" s="1099"/>
      <c r="C30" s="1100"/>
      <c r="D30" s="1296" t="s">
        <v>223</v>
      </c>
      <c r="E30" s="1101"/>
      <c r="F30" s="1102"/>
    </row>
    <row r="31" spans="1:10" ht="51">
      <c r="A31" s="1299"/>
      <c r="B31" s="1300" t="s">
        <v>390</v>
      </c>
      <c r="C31" s="1301"/>
      <c r="D31" s="1302" t="s">
        <v>223</v>
      </c>
      <c r="E31" s="1303"/>
      <c r="F31" s="1304"/>
    </row>
    <row r="32" spans="1:10" ht="51">
      <c r="A32" s="1093">
        <v>1</v>
      </c>
      <c r="B32" s="366" t="s">
        <v>391</v>
      </c>
      <c r="C32" s="367" t="s">
        <v>392</v>
      </c>
      <c r="D32" s="368">
        <v>20</v>
      </c>
      <c r="E32" s="1629"/>
      <c r="F32" s="370">
        <f>ROUND(D32*E32,2)</f>
        <v>0</v>
      </c>
    </row>
    <row r="33" spans="1:7" ht="25.5">
      <c r="A33" s="1093">
        <v>2</v>
      </c>
      <c r="B33" s="391" t="s">
        <v>393</v>
      </c>
      <c r="C33" s="372" t="s">
        <v>392</v>
      </c>
      <c r="D33" s="368">
        <v>11</v>
      </c>
      <c r="E33" s="1629"/>
      <c r="F33" s="370">
        <f>ROUND(D33*E33,2)</f>
        <v>0</v>
      </c>
    </row>
    <row r="34" spans="1:7" ht="25.5">
      <c r="A34" s="1093">
        <v>3</v>
      </c>
      <c r="B34" s="371" t="s">
        <v>394</v>
      </c>
      <c r="C34" s="372" t="s">
        <v>395</v>
      </c>
      <c r="D34" s="368">
        <v>29</v>
      </c>
      <c r="E34" s="1629"/>
      <c r="F34" s="370">
        <f>ROUND(D34*E34,2)</f>
        <v>0</v>
      </c>
    </row>
    <row r="35" spans="1:7" ht="25.5">
      <c r="A35" s="1093">
        <v>4</v>
      </c>
      <c r="B35" s="390" t="s">
        <v>396</v>
      </c>
      <c r="C35" s="367" t="s">
        <v>392</v>
      </c>
      <c r="D35" s="368">
        <v>20</v>
      </c>
      <c r="E35" s="1629"/>
      <c r="F35" s="370">
        <f>ROUND(D35*E35,2)</f>
        <v>0</v>
      </c>
    </row>
    <row r="36" spans="1:7">
      <c r="A36" s="1093"/>
      <c r="B36" s="391" t="s">
        <v>500</v>
      </c>
      <c r="C36" s="367"/>
      <c r="D36" s="1290" t="s">
        <v>223</v>
      </c>
      <c r="E36" s="369"/>
      <c r="F36" s="370"/>
    </row>
    <row r="37" spans="1:7" ht="13.5" thickBot="1">
      <c r="A37" s="374" t="s">
        <v>407</v>
      </c>
      <c r="B37" s="375"/>
      <c r="C37" s="376"/>
      <c r="D37" s="377" t="s">
        <v>223</v>
      </c>
      <c r="E37" s="378"/>
      <c r="F37" s="379">
        <f>SUM(F32:F36)</f>
        <v>0</v>
      </c>
      <c r="G37" s="38"/>
    </row>
    <row r="38" spans="1:7">
      <c r="A38" s="1094"/>
      <c r="C38" s="380"/>
      <c r="D38" s="381" t="s">
        <v>223</v>
      </c>
      <c r="E38" s="382"/>
      <c r="F38" s="383"/>
      <c r="G38" s="38"/>
    </row>
    <row r="39" spans="1:7">
      <c r="A39" s="1094"/>
      <c r="C39" s="380"/>
      <c r="D39" s="381" t="s">
        <v>223</v>
      </c>
      <c r="E39" s="382"/>
      <c r="F39" s="383"/>
      <c r="G39" s="38"/>
    </row>
    <row r="40" spans="1:7">
      <c r="A40" s="384" t="s">
        <v>408</v>
      </c>
      <c r="B40" s="385"/>
      <c r="C40" s="380"/>
      <c r="D40" s="386" t="s">
        <v>223</v>
      </c>
      <c r="E40" s="382"/>
      <c r="F40" s="383"/>
      <c r="G40" s="38"/>
    </row>
    <row r="41" spans="1:7" ht="63.75">
      <c r="A41" s="1093">
        <v>1</v>
      </c>
      <c r="B41" s="366" t="s">
        <v>501</v>
      </c>
      <c r="C41" s="367" t="s">
        <v>392</v>
      </c>
      <c r="D41" s="387">
        <v>17</v>
      </c>
      <c r="E41" s="1277"/>
      <c r="F41" s="370">
        <f t="shared" ref="F41:F48" si="0">ROUND(D41*E41,2)</f>
        <v>0</v>
      </c>
      <c r="G41" s="38"/>
    </row>
    <row r="42" spans="1:7" ht="51">
      <c r="A42" s="1093">
        <v>2</v>
      </c>
      <c r="B42" s="391" t="s">
        <v>502</v>
      </c>
      <c r="C42" s="367" t="s">
        <v>401</v>
      </c>
      <c r="D42" s="248">
        <v>39</v>
      </c>
      <c r="E42" s="1629"/>
      <c r="F42" s="370">
        <f t="shared" si="0"/>
        <v>0</v>
      </c>
    </row>
    <row r="43" spans="1:7" ht="63.75">
      <c r="A43" s="1093">
        <v>3</v>
      </c>
      <c r="B43" s="400" t="s">
        <v>503</v>
      </c>
      <c r="C43" s="452" t="s">
        <v>404</v>
      </c>
      <c r="D43" s="248">
        <v>2</v>
      </c>
      <c r="E43" s="1629"/>
      <c r="F43" s="370">
        <f t="shared" si="0"/>
        <v>0</v>
      </c>
    </row>
    <row r="44" spans="1:7" ht="89.25">
      <c r="A44" s="1093">
        <v>4</v>
      </c>
      <c r="B44" s="400" t="s">
        <v>504</v>
      </c>
      <c r="C44" s="452" t="s">
        <v>395</v>
      </c>
      <c r="D44" s="248">
        <v>214</v>
      </c>
      <c r="E44" s="1629"/>
      <c r="F44" s="370">
        <f t="shared" si="0"/>
        <v>0</v>
      </c>
    </row>
    <row r="45" spans="1:7" ht="178.5">
      <c r="A45" s="1093">
        <v>5</v>
      </c>
      <c r="B45" s="400" t="s">
        <v>505</v>
      </c>
      <c r="C45" s="452" t="s">
        <v>395</v>
      </c>
      <c r="D45" s="248">
        <v>43</v>
      </c>
      <c r="E45" s="1629"/>
      <c r="F45" s="370">
        <f t="shared" si="0"/>
        <v>0</v>
      </c>
    </row>
    <row r="46" spans="1:7" ht="267.75">
      <c r="A46" s="1093">
        <v>6</v>
      </c>
      <c r="B46" s="400" t="s">
        <v>506</v>
      </c>
      <c r="C46" s="452" t="s">
        <v>395</v>
      </c>
      <c r="D46" s="248">
        <v>5</v>
      </c>
      <c r="E46" s="1629"/>
      <c r="F46" s="370">
        <f t="shared" si="0"/>
        <v>0</v>
      </c>
    </row>
    <row r="47" spans="1:7" ht="63.75">
      <c r="A47" s="1093">
        <v>7</v>
      </c>
      <c r="B47" s="400" t="s">
        <v>507</v>
      </c>
      <c r="C47" s="452" t="s">
        <v>395</v>
      </c>
      <c r="D47" s="453">
        <v>174</v>
      </c>
      <c r="E47" s="1629"/>
      <c r="F47" s="370">
        <f t="shared" si="0"/>
        <v>0</v>
      </c>
    </row>
    <row r="48" spans="1:7" ht="63.75">
      <c r="A48" s="1093">
        <v>8</v>
      </c>
      <c r="B48" s="391" t="s">
        <v>508</v>
      </c>
      <c r="C48" s="452" t="s">
        <v>395</v>
      </c>
      <c r="D48" s="453">
        <v>174</v>
      </c>
      <c r="E48" s="1629"/>
      <c r="F48" s="370">
        <f t="shared" si="0"/>
        <v>0</v>
      </c>
    </row>
    <row r="49" spans="1:8" ht="13.5" thickBot="1">
      <c r="A49" s="374" t="s">
        <v>413</v>
      </c>
      <c r="B49" s="375"/>
      <c r="C49" s="376"/>
      <c r="D49" s="377" t="s">
        <v>223</v>
      </c>
      <c r="E49" s="378"/>
      <c r="F49" s="1292">
        <f>SUM(F41:F48)</f>
        <v>0</v>
      </c>
      <c r="G49" s="38"/>
    </row>
    <row r="50" spans="1:8">
      <c r="A50" s="1094"/>
      <c r="B50" s="385"/>
      <c r="C50" s="380"/>
      <c r="D50" s="388" t="s">
        <v>223</v>
      </c>
      <c r="E50" s="382"/>
      <c r="F50" s="383"/>
      <c r="G50" s="38"/>
    </row>
    <row r="51" spans="1:8">
      <c r="A51" s="1094"/>
      <c r="B51" s="385"/>
      <c r="C51" s="380"/>
      <c r="D51" s="388" t="s">
        <v>223</v>
      </c>
      <c r="E51" s="382"/>
      <c r="F51" s="383"/>
      <c r="G51" s="38"/>
    </row>
    <row r="52" spans="1:8" s="356" customFormat="1" ht="45.75" thickBot="1">
      <c r="A52" s="1095" t="s">
        <v>380</v>
      </c>
      <c r="B52" s="1096" t="s">
        <v>381</v>
      </c>
      <c r="C52" s="1096" t="s">
        <v>382</v>
      </c>
      <c r="D52" s="1097" t="s">
        <v>383</v>
      </c>
      <c r="E52" s="1096" t="s">
        <v>384</v>
      </c>
      <c r="F52" s="1096" t="s">
        <v>385</v>
      </c>
    </row>
    <row r="53" spans="1:8">
      <c r="A53" s="384"/>
      <c r="B53" s="385"/>
      <c r="C53" s="380"/>
      <c r="D53" s="388" t="s">
        <v>223</v>
      </c>
      <c r="E53" s="382"/>
      <c r="F53" s="383"/>
      <c r="G53" s="38"/>
    </row>
    <row r="54" spans="1:8">
      <c r="A54" s="384" t="s">
        <v>414</v>
      </c>
      <c r="B54" s="385"/>
      <c r="C54" s="380"/>
      <c r="D54" s="388" t="s">
        <v>223</v>
      </c>
      <c r="E54" s="382"/>
      <c r="F54" s="383"/>
      <c r="G54" s="38"/>
    </row>
    <row r="55" spans="1:8">
      <c r="A55" s="357" t="s">
        <v>415</v>
      </c>
      <c r="D55" s="381" t="s">
        <v>223</v>
      </c>
      <c r="E55" s="389"/>
      <c r="F55" s="383"/>
      <c r="G55" s="38"/>
    </row>
    <row r="56" spans="1:8">
      <c r="A56" s="1093">
        <v>1</v>
      </c>
      <c r="B56" s="390" t="s">
        <v>416</v>
      </c>
      <c r="C56" s="367" t="s">
        <v>404</v>
      </c>
      <c r="D56" s="387">
        <v>4</v>
      </c>
      <c r="E56" s="1277"/>
      <c r="F56" s="370">
        <f>ROUND(D56*E56,2)</f>
        <v>0</v>
      </c>
    </row>
    <row r="57" spans="1:8" ht="38.25">
      <c r="A57" s="1093">
        <v>2</v>
      </c>
      <c r="B57" s="371" t="s">
        <v>417</v>
      </c>
      <c r="C57" s="372" t="s">
        <v>404</v>
      </c>
      <c r="D57" s="368">
        <v>1</v>
      </c>
      <c r="E57" s="1629"/>
      <c r="F57" s="370">
        <f>ROUND(D57*E57,2)</f>
        <v>0</v>
      </c>
    </row>
    <row r="58" spans="1:8" ht="13.5" thickBot="1">
      <c r="A58" s="392" t="s">
        <v>422</v>
      </c>
      <c r="B58" s="375"/>
      <c r="C58" s="376"/>
      <c r="D58" s="377" t="s">
        <v>223</v>
      </c>
      <c r="E58" s="378"/>
      <c r="F58" s="393">
        <f>SUM(F56:F57)</f>
        <v>0</v>
      </c>
      <c r="G58" s="38"/>
    </row>
    <row r="59" spans="1:8">
      <c r="D59" s="381" t="s">
        <v>223</v>
      </c>
      <c r="E59" s="389"/>
      <c r="F59" s="383"/>
      <c r="G59" s="38"/>
    </row>
    <row r="60" spans="1:8">
      <c r="D60" s="381" t="s">
        <v>223</v>
      </c>
      <c r="E60" s="389"/>
      <c r="F60" s="383"/>
      <c r="G60" s="38"/>
    </row>
    <row r="61" spans="1:8">
      <c r="A61" s="357" t="s">
        <v>423</v>
      </c>
      <c r="D61" s="381" t="s">
        <v>223</v>
      </c>
      <c r="E61" s="389"/>
      <c r="F61" s="383"/>
      <c r="G61" s="38"/>
      <c r="H61" s="38"/>
    </row>
    <row r="62" spans="1:8" ht="25.5">
      <c r="A62" s="1093">
        <v>1</v>
      </c>
      <c r="B62" s="371" t="s">
        <v>424</v>
      </c>
      <c r="C62" s="372" t="s">
        <v>395</v>
      </c>
      <c r="D62" s="368">
        <v>44</v>
      </c>
      <c r="E62" s="1277"/>
      <c r="F62" s="370">
        <f>ROUND(D62*E62,2)</f>
        <v>0</v>
      </c>
      <c r="G62" s="781"/>
    </row>
    <row r="63" spans="1:8">
      <c r="A63" s="895"/>
      <c r="B63" s="371" t="s">
        <v>425</v>
      </c>
      <c r="C63" s="372"/>
      <c r="D63" s="1290" t="s">
        <v>223</v>
      </c>
      <c r="E63" s="373"/>
      <c r="F63" s="370"/>
    </row>
    <row r="64" spans="1:8" ht="13.5" thickBot="1">
      <c r="A64" s="392" t="s">
        <v>428</v>
      </c>
      <c r="B64" s="375"/>
      <c r="C64" s="376"/>
      <c r="D64" s="377" t="s">
        <v>223</v>
      </c>
      <c r="E64" s="378"/>
      <c r="F64" s="393">
        <f>SUM(F62:F63)</f>
        <v>0</v>
      </c>
      <c r="G64" s="38"/>
    </row>
    <row r="65" spans="1:7">
      <c r="D65" s="381" t="s">
        <v>223</v>
      </c>
      <c r="E65" s="389"/>
      <c r="F65" s="383"/>
      <c r="G65" s="38"/>
    </row>
    <row r="66" spans="1:7">
      <c r="D66" s="381" t="s">
        <v>223</v>
      </c>
      <c r="E66" s="389"/>
      <c r="F66" s="383"/>
      <c r="G66" s="38"/>
    </row>
    <row r="67" spans="1:7">
      <c r="A67" s="357" t="s">
        <v>429</v>
      </c>
      <c r="D67" s="381" t="s">
        <v>223</v>
      </c>
      <c r="E67" s="389"/>
      <c r="F67" s="383"/>
      <c r="G67" s="38"/>
    </row>
    <row r="68" spans="1:7" ht="76.5">
      <c r="A68" s="1930">
        <v>1</v>
      </c>
      <c r="B68" s="1931" t="s">
        <v>1077</v>
      </c>
      <c r="C68" s="1932" t="s">
        <v>395</v>
      </c>
      <c r="D68" s="368">
        <v>123</v>
      </c>
      <c r="E68" s="1277"/>
      <c r="F68" s="370">
        <f>ROUND(D68*E68,2)</f>
        <v>0</v>
      </c>
    </row>
    <row r="69" spans="1:7" ht="63.75">
      <c r="A69" s="1930">
        <v>2</v>
      </c>
      <c r="B69" s="1931" t="s">
        <v>1076</v>
      </c>
      <c r="C69" s="1932" t="s">
        <v>395</v>
      </c>
      <c r="D69" s="368">
        <v>123</v>
      </c>
      <c r="E69" s="1629"/>
      <c r="F69" s="370">
        <f>ROUND(D69*E69,2)</f>
        <v>0</v>
      </c>
    </row>
    <row r="70" spans="1:7" ht="25.5">
      <c r="A70" s="1093">
        <v>3</v>
      </c>
      <c r="B70" s="371" t="s">
        <v>430</v>
      </c>
      <c r="C70" s="372" t="s">
        <v>401</v>
      </c>
      <c r="D70" s="368">
        <v>39</v>
      </c>
      <c r="E70" s="1629"/>
      <c r="F70" s="370">
        <f>ROUND(D70*E70,2)</f>
        <v>0</v>
      </c>
    </row>
    <row r="71" spans="1:7">
      <c r="A71" s="895"/>
      <c r="B71" s="371" t="s">
        <v>509</v>
      </c>
      <c r="C71" s="372"/>
      <c r="D71" s="1290" t="s">
        <v>223</v>
      </c>
      <c r="E71" s="373"/>
      <c r="F71" s="370"/>
    </row>
    <row r="72" spans="1:7" ht="25.5">
      <c r="A72" s="1093">
        <v>4</v>
      </c>
      <c r="B72" s="371" t="s">
        <v>432</v>
      </c>
      <c r="C72" s="372" t="s">
        <v>401</v>
      </c>
      <c r="D72" s="368">
        <v>4</v>
      </c>
      <c r="E72" s="1629"/>
      <c r="F72" s="370">
        <f>ROUND(D72*E72,2)</f>
        <v>0</v>
      </c>
    </row>
    <row r="73" spans="1:7">
      <c r="A73" s="895"/>
      <c r="B73" s="371" t="s">
        <v>433</v>
      </c>
      <c r="C73" s="372"/>
      <c r="D73" s="1290" t="s">
        <v>223</v>
      </c>
      <c r="E73" s="373"/>
      <c r="F73" s="370"/>
    </row>
    <row r="74" spans="1:7" ht="13.5" thickBot="1">
      <c r="A74" s="392" t="s">
        <v>434</v>
      </c>
      <c r="B74" s="375"/>
      <c r="C74" s="376"/>
      <c r="D74" s="377" t="s">
        <v>223</v>
      </c>
      <c r="E74" s="378"/>
      <c r="F74" s="393">
        <f>SUM(F68:F73)</f>
        <v>0</v>
      </c>
      <c r="G74" s="38"/>
    </row>
    <row r="75" spans="1:7">
      <c r="D75" s="381" t="s">
        <v>223</v>
      </c>
      <c r="E75" s="389"/>
      <c r="F75" s="383"/>
      <c r="G75" s="38"/>
    </row>
    <row r="76" spans="1:7">
      <c r="D76" s="381" t="s">
        <v>223</v>
      </c>
      <c r="E76" s="389"/>
      <c r="F76" s="383"/>
      <c r="G76" s="38"/>
    </row>
    <row r="77" spans="1:7">
      <c r="A77" s="399" t="s">
        <v>435</v>
      </c>
      <c r="B77" s="454"/>
      <c r="C77" s="455"/>
      <c r="D77" s="381" t="s">
        <v>223</v>
      </c>
      <c r="E77" s="389"/>
      <c r="F77" s="383"/>
      <c r="G77" s="38"/>
    </row>
    <row r="78" spans="1:7" ht="25.5">
      <c r="A78" s="1093">
        <v>1</v>
      </c>
      <c r="B78" s="398" t="s">
        <v>510</v>
      </c>
      <c r="C78" s="372" t="s">
        <v>404</v>
      </c>
      <c r="D78" s="368">
        <v>2</v>
      </c>
      <c r="E78" s="1277"/>
      <c r="F78" s="370">
        <f>ROUND(D78*E78,2)</f>
        <v>0</v>
      </c>
    </row>
    <row r="79" spans="1:7">
      <c r="A79" s="895"/>
      <c r="B79" s="398" t="s">
        <v>511</v>
      </c>
      <c r="C79" s="372"/>
      <c r="D79" s="1290" t="s">
        <v>223</v>
      </c>
      <c r="E79" s="396"/>
      <c r="F79" s="1291"/>
    </row>
    <row r="80" spans="1:7" ht="13.5" thickBot="1">
      <c r="A80" s="392" t="s">
        <v>447</v>
      </c>
      <c r="B80" s="375"/>
      <c r="C80" s="376"/>
      <c r="D80" s="377" t="s">
        <v>223</v>
      </c>
      <c r="E80" s="378"/>
      <c r="F80" s="393">
        <f>SUM(F78:F79)</f>
        <v>0</v>
      </c>
      <c r="G80" s="38"/>
    </row>
    <row r="81" spans="1:7">
      <c r="D81" s="381" t="s">
        <v>223</v>
      </c>
      <c r="E81" s="389"/>
      <c r="F81" s="383"/>
      <c r="G81" s="38"/>
    </row>
    <row r="82" spans="1:7" s="356" customFormat="1" ht="45.75" thickBot="1">
      <c r="A82" s="1095" t="s">
        <v>380</v>
      </c>
      <c r="B82" s="1096" t="s">
        <v>381</v>
      </c>
      <c r="C82" s="1096" t="s">
        <v>382</v>
      </c>
      <c r="D82" s="1097" t="s">
        <v>383</v>
      </c>
      <c r="E82" s="1096" t="s">
        <v>384</v>
      </c>
      <c r="F82" s="1096" t="s">
        <v>385</v>
      </c>
    </row>
    <row r="83" spans="1:7">
      <c r="D83" s="381" t="s">
        <v>223</v>
      </c>
      <c r="E83" s="389"/>
      <c r="F83" s="383"/>
      <c r="G83" s="38"/>
    </row>
    <row r="84" spans="1:7">
      <c r="A84" s="357" t="s">
        <v>448</v>
      </c>
      <c r="D84" s="381" t="s">
        <v>223</v>
      </c>
      <c r="E84" s="389"/>
      <c r="F84" s="383"/>
      <c r="G84" s="38"/>
    </row>
    <row r="85" spans="1:7">
      <c r="A85" s="357" t="s">
        <v>449</v>
      </c>
      <c r="D85" s="381" t="s">
        <v>223</v>
      </c>
      <c r="E85" s="389"/>
      <c r="F85" s="383"/>
      <c r="G85" s="38"/>
    </row>
    <row r="86" spans="1:7" ht="38.25">
      <c r="A86" s="1093">
        <v>1</v>
      </c>
      <c r="B86" s="371" t="s">
        <v>452</v>
      </c>
      <c r="C86" s="372" t="s">
        <v>395</v>
      </c>
      <c r="D86" s="368">
        <v>45</v>
      </c>
      <c r="E86" s="1277"/>
      <c r="F86" s="370">
        <f>ROUND(D86*E86,2)</f>
        <v>0</v>
      </c>
    </row>
    <row r="87" spans="1:7">
      <c r="D87" s="381" t="s">
        <v>223</v>
      </c>
      <c r="E87" s="389"/>
      <c r="F87" s="383"/>
      <c r="G87" s="38"/>
    </row>
    <row r="88" spans="1:7">
      <c r="A88" s="357" t="s">
        <v>455</v>
      </c>
      <c r="D88" s="381" t="s">
        <v>223</v>
      </c>
      <c r="E88" s="389"/>
      <c r="F88" s="383"/>
      <c r="G88" s="38"/>
    </row>
    <row r="89" spans="1:7" ht="51">
      <c r="A89" s="1093">
        <v>1</v>
      </c>
      <c r="B89" s="371" t="s">
        <v>512</v>
      </c>
      <c r="C89" s="372" t="s">
        <v>457</v>
      </c>
      <c r="D89" s="368">
        <v>2050</v>
      </c>
      <c r="E89" s="1277"/>
      <c r="F89" s="370">
        <f>ROUND(D89*E89,2)</f>
        <v>0</v>
      </c>
    </row>
    <row r="90" spans="1:7">
      <c r="D90" s="381" t="s">
        <v>223</v>
      </c>
      <c r="E90" s="389"/>
      <c r="F90" s="383"/>
      <c r="G90" s="38"/>
    </row>
    <row r="91" spans="1:7" ht="22.5" customHeight="1">
      <c r="A91" s="357" t="s">
        <v>460</v>
      </c>
      <c r="D91" s="381" t="s">
        <v>223</v>
      </c>
      <c r="E91" s="389"/>
      <c r="F91" s="383"/>
      <c r="G91" s="38"/>
    </row>
    <row r="92" spans="1:7" ht="38.25">
      <c r="A92" s="1093">
        <v>1</v>
      </c>
      <c r="B92" s="371" t="s">
        <v>461</v>
      </c>
      <c r="C92" s="372" t="s">
        <v>392</v>
      </c>
      <c r="D92" s="368">
        <v>14</v>
      </c>
      <c r="E92" s="1277"/>
      <c r="F92" s="370">
        <f>ROUND(D92*E92,2)</f>
        <v>0</v>
      </c>
    </row>
    <row r="93" spans="1:7">
      <c r="A93" s="895"/>
      <c r="B93" s="371" t="s">
        <v>513</v>
      </c>
      <c r="C93" s="372"/>
      <c r="D93" s="1290" t="s">
        <v>223</v>
      </c>
      <c r="E93" s="373"/>
      <c r="F93" s="370"/>
    </row>
    <row r="94" spans="1:7">
      <c r="D94" s="381" t="s">
        <v>223</v>
      </c>
      <c r="E94" s="389"/>
      <c r="F94" s="383"/>
    </row>
    <row r="95" spans="1:7">
      <c r="A95" s="357" t="s">
        <v>514</v>
      </c>
      <c r="D95" s="381" t="s">
        <v>223</v>
      </c>
      <c r="E95" s="389"/>
      <c r="F95" s="383"/>
    </row>
    <row r="96" spans="1:7" ht="102">
      <c r="A96" s="1093">
        <v>1</v>
      </c>
      <c r="B96" s="456" t="s">
        <v>515</v>
      </c>
      <c r="C96" s="457" t="s">
        <v>404</v>
      </c>
      <c r="D96" s="368">
        <v>156</v>
      </c>
      <c r="E96" s="1277"/>
      <c r="F96" s="370">
        <f>ROUND(D96*E96,2)</f>
        <v>0</v>
      </c>
    </row>
    <row r="97" spans="1:7">
      <c r="D97" s="381" t="s">
        <v>223</v>
      </c>
      <c r="E97" s="402"/>
      <c r="F97" s="383"/>
      <c r="G97" s="38"/>
    </row>
    <row r="98" spans="1:7">
      <c r="A98" s="357" t="s">
        <v>467</v>
      </c>
      <c r="D98" s="381" t="s">
        <v>223</v>
      </c>
      <c r="E98" s="402"/>
      <c r="F98" s="383"/>
      <c r="G98" s="38"/>
    </row>
    <row r="99" spans="1:7" ht="38.25">
      <c r="A99" s="1093">
        <v>1</v>
      </c>
      <c r="B99" s="398" t="s">
        <v>468</v>
      </c>
      <c r="C99" s="372" t="s">
        <v>395</v>
      </c>
      <c r="D99" s="368">
        <v>174</v>
      </c>
      <c r="E99" s="1277"/>
      <c r="F99" s="370">
        <f>ROUND(D99*E99,2)</f>
        <v>0</v>
      </c>
    </row>
    <row r="100" spans="1:7" ht="25.5">
      <c r="A100" s="895"/>
      <c r="B100" s="400" t="s">
        <v>469</v>
      </c>
      <c r="C100" s="372"/>
      <c r="D100" s="1290" t="s">
        <v>223</v>
      </c>
      <c r="E100" s="373"/>
      <c r="F100" s="370"/>
    </row>
    <row r="101" spans="1:7" ht="38.25">
      <c r="A101" s="1093">
        <v>2</v>
      </c>
      <c r="B101" s="398" t="s">
        <v>470</v>
      </c>
      <c r="C101" s="372" t="s">
        <v>395</v>
      </c>
      <c r="D101" s="368">
        <v>174</v>
      </c>
      <c r="E101" s="1629"/>
      <c r="F101" s="370">
        <f>ROUND(D101*E101,2)</f>
        <v>0</v>
      </c>
    </row>
    <row r="102" spans="1:7" ht="38.25">
      <c r="A102" s="1093">
        <v>3</v>
      </c>
      <c r="B102" s="398" t="s">
        <v>471</v>
      </c>
      <c r="C102" s="372" t="s">
        <v>395</v>
      </c>
      <c r="D102" s="368">
        <v>174</v>
      </c>
      <c r="E102" s="1629"/>
      <c r="F102" s="370">
        <f>ROUND(D102*E102,2)</f>
        <v>0</v>
      </c>
    </row>
    <row r="103" spans="1:7" ht="38.25">
      <c r="A103" s="1093">
        <v>4</v>
      </c>
      <c r="B103" s="371" t="s">
        <v>472</v>
      </c>
      <c r="C103" s="372" t="s">
        <v>401</v>
      </c>
      <c r="D103" s="368">
        <v>39</v>
      </c>
      <c r="E103" s="1629"/>
      <c r="F103" s="370">
        <f>ROUND(D103*E103,2)</f>
        <v>0</v>
      </c>
    </row>
    <row r="104" spans="1:7">
      <c r="A104" s="895"/>
      <c r="B104" s="371" t="s">
        <v>473</v>
      </c>
      <c r="C104" s="372"/>
      <c r="D104" s="1290" t="s">
        <v>223</v>
      </c>
      <c r="E104" s="373"/>
      <c r="F104" s="370"/>
    </row>
    <row r="105" spans="1:7" ht="25.5">
      <c r="A105" s="1093">
        <v>5</v>
      </c>
      <c r="B105" s="371" t="s">
        <v>474</v>
      </c>
      <c r="C105" s="372" t="s">
        <v>401</v>
      </c>
      <c r="D105" s="368">
        <v>39</v>
      </c>
      <c r="E105" s="1629"/>
      <c r="F105" s="370">
        <f>ROUND(D105*E105,2)</f>
        <v>0</v>
      </c>
    </row>
    <row r="106" spans="1:7" ht="25.5">
      <c r="A106" s="895"/>
      <c r="B106" s="371" t="s">
        <v>475</v>
      </c>
      <c r="C106" s="372"/>
      <c r="D106" s="1290" t="s">
        <v>223</v>
      </c>
      <c r="E106" s="373"/>
      <c r="F106" s="370"/>
    </row>
    <row r="107" spans="1:7">
      <c r="D107" s="381" t="s">
        <v>223</v>
      </c>
      <c r="E107" s="389"/>
      <c r="F107" s="383"/>
    </row>
    <row r="108" spans="1:7" s="356" customFormat="1" ht="45.75" thickBot="1">
      <c r="A108" s="1095" t="s">
        <v>380</v>
      </c>
      <c r="B108" s="1096" t="s">
        <v>381</v>
      </c>
      <c r="C108" s="1096" t="s">
        <v>382</v>
      </c>
      <c r="D108" s="1097" t="s">
        <v>383</v>
      </c>
      <c r="E108" s="1096" t="s">
        <v>384</v>
      </c>
      <c r="F108" s="1096" t="s">
        <v>385</v>
      </c>
    </row>
    <row r="109" spans="1:7">
      <c r="D109" s="381" t="s">
        <v>223</v>
      </c>
      <c r="E109" s="389"/>
      <c r="F109" s="383"/>
    </row>
    <row r="110" spans="1:7">
      <c r="A110" s="357" t="s">
        <v>476</v>
      </c>
      <c r="D110" s="381" t="s">
        <v>223</v>
      </c>
      <c r="E110" s="389"/>
      <c r="F110" s="383"/>
    </row>
    <row r="111" spans="1:7" ht="51">
      <c r="A111" s="1093">
        <v>1</v>
      </c>
      <c r="B111" s="371" t="s">
        <v>477</v>
      </c>
      <c r="C111" s="372" t="s">
        <v>401</v>
      </c>
      <c r="D111" s="368">
        <v>38.200000000000003</v>
      </c>
      <c r="E111" s="1277"/>
      <c r="F111" s="370">
        <f>ROUND(D111*E111,2)</f>
        <v>0</v>
      </c>
    </row>
    <row r="112" spans="1:7" ht="25.5">
      <c r="A112" s="895"/>
      <c r="B112" s="391" t="s">
        <v>516</v>
      </c>
      <c r="C112" s="372"/>
      <c r="D112" s="1290" t="s">
        <v>223</v>
      </c>
      <c r="E112" s="373"/>
      <c r="F112" s="370"/>
    </row>
    <row r="113" spans="1:7" ht="25.5">
      <c r="A113" s="1093">
        <v>2</v>
      </c>
      <c r="B113" s="371" t="s">
        <v>479</v>
      </c>
      <c r="C113" s="372" t="s">
        <v>404</v>
      </c>
      <c r="D113" s="368">
        <v>6</v>
      </c>
      <c r="E113" s="1629"/>
      <c r="F113" s="370">
        <f>ROUND(D113*E113,2)</f>
        <v>0</v>
      </c>
    </row>
    <row r="114" spans="1:7" ht="38.25">
      <c r="A114" s="1093">
        <v>3</v>
      </c>
      <c r="B114" s="391" t="s">
        <v>517</v>
      </c>
      <c r="C114" s="372" t="s">
        <v>401</v>
      </c>
      <c r="D114" s="368">
        <v>38.200000000000003</v>
      </c>
      <c r="E114" s="1629"/>
      <c r="F114" s="370">
        <f>ROUND(D114*E114,2)</f>
        <v>0</v>
      </c>
    </row>
    <row r="115" spans="1:7" ht="38.25">
      <c r="A115" s="1093">
        <v>4</v>
      </c>
      <c r="B115" s="371" t="s">
        <v>480</v>
      </c>
      <c r="C115" s="372" t="s">
        <v>404</v>
      </c>
      <c r="D115" s="368">
        <v>1</v>
      </c>
      <c r="E115" s="1629"/>
      <c r="F115" s="370">
        <f>ROUND(D115*E115,2)</f>
        <v>0</v>
      </c>
    </row>
    <row r="116" spans="1:7" ht="13.5" thickBot="1">
      <c r="A116" s="392" t="s">
        <v>481</v>
      </c>
      <c r="B116" s="375"/>
      <c r="C116" s="376"/>
      <c r="D116" s="377" t="s">
        <v>223</v>
      </c>
      <c r="E116" s="378"/>
      <c r="F116" s="1295">
        <f>SUM(F86:F115)</f>
        <v>0</v>
      </c>
      <c r="G116" s="38"/>
    </row>
    <row r="117" spans="1:7">
      <c r="D117" s="381" t="s">
        <v>223</v>
      </c>
      <c r="E117" s="389"/>
      <c r="F117" s="403"/>
      <c r="G117" s="38"/>
    </row>
    <row r="118" spans="1:7">
      <c r="D118" s="381" t="s">
        <v>223</v>
      </c>
      <c r="E118" s="389"/>
      <c r="F118" s="383"/>
      <c r="G118" s="38"/>
    </row>
    <row r="119" spans="1:7">
      <c r="A119" s="357" t="s">
        <v>482</v>
      </c>
      <c r="D119" s="381" t="s">
        <v>223</v>
      </c>
      <c r="E119" s="389"/>
      <c r="F119" s="383"/>
      <c r="G119" s="38"/>
    </row>
    <row r="120" spans="1:7">
      <c r="A120" s="357" t="s">
        <v>483</v>
      </c>
      <c r="D120" s="381" t="s">
        <v>223</v>
      </c>
      <c r="E120" s="389"/>
      <c r="F120" s="383"/>
      <c r="G120" s="38"/>
    </row>
    <row r="121" spans="1:7" ht="25.5">
      <c r="A121" s="1093">
        <v>1</v>
      </c>
      <c r="B121" s="371" t="s">
        <v>484</v>
      </c>
      <c r="C121" s="372" t="s">
        <v>401</v>
      </c>
      <c r="D121" s="368">
        <v>38.200000000000003</v>
      </c>
      <c r="E121" s="1277"/>
      <c r="F121" s="370">
        <f>ROUND(D121*E121,2)</f>
        <v>0</v>
      </c>
    </row>
    <row r="122" spans="1:7">
      <c r="A122" s="895"/>
      <c r="B122" s="371" t="s">
        <v>485</v>
      </c>
      <c r="C122" s="372"/>
      <c r="D122" s="1290" t="s">
        <v>223</v>
      </c>
      <c r="E122" s="373"/>
      <c r="F122" s="370"/>
    </row>
    <row r="123" spans="1:7" ht="25.5">
      <c r="A123" s="1093">
        <v>2</v>
      </c>
      <c r="B123" s="371" t="s">
        <v>486</v>
      </c>
      <c r="C123" s="372" t="s">
        <v>404</v>
      </c>
      <c r="D123" s="368">
        <v>2</v>
      </c>
      <c r="E123" s="1629"/>
      <c r="F123" s="370">
        <f>ROUND(D123*E123,2)</f>
        <v>0</v>
      </c>
    </row>
    <row r="124" spans="1:7" ht="38.25">
      <c r="A124" s="895"/>
      <c r="B124" s="371" t="s">
        <v>487</v>
      </c>
      <c r="C124" s="372"/>
      <c r="D124" s="1290" t="s">
        <v>223</v>
      </c>
      <c r="E124" s="373"/>
      <c r="F124" s="370"/>
    </row>
    <row r="125" spans="1:7" ht="38.25">
      <c r="A125" s="1093">
        <v>3</v>
      </c>
      <c r="B125" s="371" t="s">
        <v>488</v>
      </c>
      <c r="C125" s="372" t="s">
        <v>401</v>
      </c>
      <c r="D125" s="368">
        <v>97</v>
      </c>
      <c r="E125" s="1629"/>
      <c r="F125" s="370">
        <f>ROUND(D125*E125,2)</f>
        <v>0</v>
      </c>
    </row>
    <row r="126" spans="1:7" ht="13.5" thickBot="1">
      <c r="A126" s="1293" t="s">
        <v>489</v>
      </c>
      <c r="B126" s="1294"/>
      <c r="C126" s="1289"/>
      <c r="D126" s="377" t="s">
        <v>223</v>
      </c>
      <c r="E126" s="378"/>
      <c r="F126" s="1295">
        <f>SUM(F121:F125)</f>
        <v>0</v>
      </c>
    </row>
    <row r="127" spans="1:7" s="583" customFormat="1">
      <c r="A127" s="886"/>
      <c r="B127" s="1089"/>
      <c r="C127" s="1090"/>
      <c r="D127" s="1697">
        <f>SUM(D31:D125)</f>
        <v>4173.5999999999995</v>
      </c>
      <c r="E127" s="404"/>
      <c r="F127" s="405"/>
    </row>
    <row r="128" spans="1:7" s="583" customFormat="1">
      <c r="A128" s="886"/>
      <c r="B128" s="782"/>
      <c r="C128" s="783"/>
      <c r="D128" s="785"/>
      <c r="E128" s="784"/>
      <c r="F128" s="786"/>
    </row>
  </sheetData>
  <pageMargins left="0.7" right="0.7" top="0.75" bottom="0.75" header="0.3" footer="0.3"/>
  <pageSetup paperSize="9" scale="93" orientation="portrait" r:id="rId1"/>
  <rowBreaks count="4" manualBreakCount="4">
    <brk id="21" max="16383" man="1"/>
    <brk id="50" max="16383" man="1"/>
    <brk id="81" max="16383" man="1"/>
    <brk id="10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zoomScaleNormal="100" zoomScaleSheetLayoutView="100" workbookViewId="0"/>
  </sheetViews>
  <sheetFormatPr defaultRowHeight="12.75"/>
  <cols>
    <col min="1" max="1" width="4.28515625" style="1146" customWidth="1"/>
    <col min="2" max="2" width="5.28515625" style="1146" customWidth="1"/>
    <col min="3" max="3" width="39.140625" style="1146" customWidth="1"/>
    <col min="4" max="4" width="5.5703125" style="1173" customWidth="1"/>
    <col min="5" max="5" width="8.85546875" style="1173" customWidth="1"/>
    <col min="6" max="6" width="11" style="1173" customWidth="1"/>
    <col min="7" max="7" width="13" style="1173" customWidth="1"/>
  </cols>
  <sheetData>
    <row r="1" spans="1:7" ht="18">
      <c r="A1" s="1109"/>
      <c r="B1" s="1915" t="s">
        <v>1018</v>
      </c>
      <c r="C1" s="1916"/>
      <c r="D1" s="1916"/>
      <c r="E1" s="1916"/>
      <c r="F1" s="1916"/>
      <c r="G1" s="1916"/>
    </row>
    <row r="2" spans="1:7" ht="15" customHeight="1">
      <c r="A2" s="1109"/>
      <c r="B2" s="1920" t="s">
        <v>935</v>
      </c>
      <c r="C2" s="1920"/>
      <c r="D2" s="1920"/>
      <c r="E2" s="1147"/>
      <c r="F2" s="1147"/>
      <c r="G2" s="1148"/>
    </row>
    <row r="3" spans="1:7" ht="15.75">
      <c r="A3" s="1109"/>
      <c r="B3" s="1921" t="s">
        <v>1019</v>
      </c>
      <c r="C3" s="1921"/>
      <c r="D3" s="1921"/>
      <c r="E3" s="1147"/>
      <c r="F3" s="1147"/>
      <c r="G3" s="1148"/>
    </row>
    <row r="4" spans="1:7" ht="15.75">
      <c r="A4" s="1105"/>
      <c r="B4" s="1110"/>
      <c r="C4" s="1107"/>
      <c r="D4" s="1108"/>
      <c r="E4" s="1108"/>
      <c r="F4" s="1108"/>
      <c r="G4" s="1108"/>
    </row>
    <row r="5" spans="1:7" ht="15">
      <c r="A5" s="1105"/>
      <c r="B5" s="1109" t="s">
        <v>260</v>
      </c>
      <c r="C5" s="1107"/>
      <c r="D5" s="1108"/>
      <c r="E5" s="1108"/>
      <c r="F5" s="1108"/>
      <c r="G5" s="1108"/>
    </row>
    <row r="6" spans="1:7" ht="15" thickBot="1">
      <c r="A6" s="1105"/>
      <c r="B6" s="1106"/>
      <c r="C6" s="1107"/>
      <c r="D6" s="1108"/>
      <c r="E6" s="1108"/>
      <c r="F6" s="1108"/>
      <c r="G6" s="1108"/>
    </row>
    <row r="7" spans="1:7" ht="14.25">
      <c r="A7" s="1105"/>
      <c r="B7" s="1778" t="str">
        <f>+A16</f>
        <v>1.</v>
      </c>
      <c r="C7" s="1779" t="str">
        <f>+C16</f>
        <v>PREDDELA</v>
      </c>
      <c r="D7" s="1149"/>
      <c r="E7" s="1149"/>
      <c r="F7" s="1780"/>
      <c r="G7" s="1781">
        <f>'5.1.3-VGU'!G25</f>
        <v>0</v>
      </c>
    </row>
    <row r="8" spans="1:7" ht="14.25">
      <c r="A8" s="1105"/>
      <c r="B8" s="1782" t="str">
        <f>+A27</f>
        <v>2.</v>
      </c>
      <c r="C8" s="1783" t="str">
        <f>+C27</f>
        <v>ZEMELJSKA DELA</v>
      </c>
      <c r="D8" s="1150"/>
      <c r="E8" s="1150"/>
      <c r="F8" s="1784"/>
      <c r="G8" s="1785">
        <f>'5.1.3-VGU'!G39</f>
        <v>0</v>
      </c>
    </row>
    <row r="9" spans="1:7" ht="14.25">
      <c r="A9" s="1105"/>
      <c r="B9" s="1782" t="str">
        <f>+A43</f>
        <v>2.</v>
      </c>
      <c r="C9" s="1783" t="str">
        <f>+C43</f>
        <v>ZIDARSKA IN KAMNOSEŠKA DELA</v>
      </c>
      <c r="D9" s="1150"/>
      <c r="E9" s="1150"/>
      <c r="F9" s="1784"/>
      <c r="G9" s="1785">
        <f>'5.1.3-VGU'!G49</f>
        <v>0</v>
      </c>
    </row>
    <row r="10" spans="1:7" ht="15" thickBot="1">
      <c r="A10" s="1105"/>
      <c r="B10" s="1786" t="str">
        <f>+A51</f>
        <v>5.</v>
      </c>
      <c r="C10" s="1787" t="str">
        <f>+C51</f>
        <v>ZAKLJUČNA DELA</v>
      </c>
      <c r="D10" s="1151"/>
      <c r="E10" s="1151"/>
      <c r="F10" s="1788"/>
      <c r="G10" s="1789">
        <f>'5.1.3-VGU'!G55</f>
        <v>0</v>
      </c>
    </row>
    <row r="11" spans="1:7" ht="16.5" thickTop="1" thickBot="1">
      <c r="A11" s="1105"/>
      <c r="B11" s="1111"/>
      <c r="C11" s="1112" t="s">
        <v>718</v>
      </c>
      <c r="D11" s="1152"/>
      <c r="E11" s="1152"/>
      <c r="F11" s="1152"/>
      <c r="G11" s="1153">
        <f>SUM(G7:G10)</f>
        <v>0</v>
      </c>
    </row>
    <row r="12" spans="1:7" ht="15" thickBot="1">
      <c r="A12" s="1105"/>
      <c r="B12" s="1106"/>
      <c r="C12" s="1107"/>
      <c r="D12" s="1108"/>
      <c r="E12" s="1108"/>
      <c r="F12" s="1108"/>
      <c r="G12" s="1108"/>
    </row>
    <row r="13" spans="1:7" ht="26.25" thickBot="1">
      <c r="A13" s="1917" t="s">
        <v>720</v>
      </c>
      <c r="B13" s="1918"/>
      <c r="C13" s="1113" t="s">
        <v>721</v>
      </c>
      <c r="D13" s="1154" t="s">
        <v>539</v>
      </c>
      <c r="E13" s="1154" t="s">
        <v>383</v>
      </c>
      <c r="F13" s="1154" t="s">
        <v>384</v>
      </c>
      <c r="G13" s="1155" t="s">
        <v>722</v>
      </c>
    </row>
    <row r="14" spans="1:7" ht="14.25">
      <c r="A14" s="1105"/>
      <c r="B14" s="1106"/>
      <c r="C14" s="1107"/>
      <c r="D14" s="1108"/>
      <c r="E14" s="1108"/>
      <c r="F14" s="1108"/>
      <c r="G14" s="1108"/>
    </row>
    <row r="15" spans="1:7" ht="15" thickBot="1">
      <c r="A15" s="1105"/>
      <c r="B15" s="1106"/>
      <c r="C15" s="1107"/>
      <c r="D15" s="1108"/>
      <c r="E15" s="1108"/>
      <c r="F15" s="1108"/>
      <c r="G15" s="1108"/>
    </row>
    <row r="16" spans="1:7" ht="13.5" thickBot="1">
      <c r="A16" s="1114" t="s">
        <v>436</v>
      </c>
      <c r="B16" s="1115"/>
      <c r="C16" s="1116" t="s">
        <v>4</v>
      </c>
      <c r="D16" s="1156"/>
      <c r="E16" s="1156"/>
      <c r="F16" s="1156"/>
      <c r="G16" s="1157"/>
    </row>
    <row r="17" spans="1:7" ht="25.5">
      <c r="A17" s="1117">
        <f t="shared" ref="A17:A23" si="0">+$A$14</f>
        <v>0</v>
      </c>
      <c r="B17" s="1118">
        <v>1</v>
      </c>
      <c r="C17" s="1119" t="s">
        <v>936</v>
      </c>
      <c r="D17" s="1158" t="s">
        <v>115</v>
      </c>
      <c r="E17" s="1159">
        <v>22.7</v>
      </c>
      <c r="F17" s="1629"/>
      <c r="G17" s="1120">
        <f t="shared" ref="G17:G23" si="1">ROUND(E17*F17,2)</f>
        <v>0</v>
      </c>
    </row>
    <row r="18" spans="1:7" ht="14.25">
      <c r="A18" s="1121">
        <f t="shared" si="0"/>
        <v>0</v>
      </c>
      <c r="B18" s="1122">
        <v>2</v>
      </c>
      <c r="C18" s="1119" t="s">
        <v>937</v>
      </c>
      <c r="D18" s="1160" t="s">
        <v>58</v>
      </c>
      <c r="E18" s="1159">
        <v>2</v>
      </c>
      <c r="F18" s="1629"/>
      <c r="G18" s="1120">
        <f t="shared" si="1"/>
        <v>0</v>
      </c>
    </row>
    <row r="19" spans="1:7" ht="63.75">
      <c r="A19" s="1121">
        <f t="shared" si="0"/>
        <v>0</v>
      </c>
      <c r="B19" s="1122">
        <v>3</v>
      </c>
      <c r="C19" s="1119" t="s">
        <v>726</v>
      </c>
      <c r="D19" s="1160" t="s">
        <v>669</v>
      </c>
      <c r="E19" s="1161">
        <v>1</v>
      </c>
      <c r="F19" s="1629"/>
      <c r="G19" s="1120">
        <f t="shared" si="1"/>
        <v>0</v>
      </c>
    </row>
    <row r="20" spans="1:7" ht="51">
      <c r="A20" s="1121">
        <f t="shared" si="0"/>
        <v>0</v>
      </c>
      <c r="B20" s="1122">
        <v>4</v>
      </c>
      <c r="C20" s="1119" t="s">
        <v>728</v>
      </c>
      <c r="D20" s="1160" t="s">
        <v>669</v>
      </c>
      <c r="E20" s="1161">
        <v>1</v>
      </c>
      <c r="F20" s="1629"/>
      <c r="G20" s="1120">
        <f t="shared" si="1"/>
        <v>0</v>
      </c>
    </row>
    <row r="21" spans="1:7" ht="25.5">
      <c r="A21" s="1121">
        <f t="shared" si="0"/>
        <v>0</v>
      </c>
      <c r="B21" s="1122">
        <v>5</v>
      </c>
      <c r="C21" s="1119" t="s">
        <v>938</v>
      </c>
      <c r="D21" s="1160" t="s">
        <v>735</v>
      </c>
      <c r="E21" s="1161">
        <v>10</v>
      </c>
      <c r="F21" s="1629"/>
      <c r="G21" s="1120">
        <f t="shared" si="1"/>
        <v>0</v>
      </c>
    </row>
    <row r="22" spans="1:7" ht="25.5">
      <c r="A22" s="1121">
        <f t="shared" si="0"/>
        <v>0</v>
      </c>
      <c r="B22" s="1122">
        <v>6</v>
      </c>
      <c r="C22" s="1119" t="s">
        <v>939</v>
      </c>
      <c r="D22" s="1160" t="s">
        <v>58</v>
      </c>
      <c r="E22" s="1161">
        <v>4</v>
      </c>
      <c r="F22" s="1629"/>
      <c r="G22" s="1120">
        <f t="shared" si="1"/>
        <v>0</v>
      </c>
    </row>
    <row r="23" spans="1:7" ht="14.25">
      <c r="A23" s="1121">
        <f t="shared" si="0"/>
        <v>0</v>
      </c>
      <c r="B23" s="1122">
        <v>7</v>
      </c>
      <c r="C23" s="1119" t="s">
        <v>940</v>
      </c>
      <c r="D23" s="1160" t="s">
        <v>58</v>
      </c>
      <c r="E23" s="1161">
        <v>4</v>
      </c>
      <c r="F23" s="1629"/>
      <c r="G23" s="1120">
        <f t="shared" si="1"/>
        <v>0</v>
      </c>
    </row>
    <row r="24" spans="1:7" ht="13.5" thickBot="1">
      <c r="A24" s="1123"/>
      <c r="B24" s="1124"/>
      <c r="C24" s="1126"/>
      <c r="D24" s="1162"/>
      <c r="E24" s="1162"/>
      <c r="F24" s="1162"/>
      <c r="G24" s="1162"/>
    </row>
    <row r="25" spans="1:7" ht="15.75" thickBot="1">
      <c r="A25" s="1127"/>
      <c r="B25" s="1128"/>
      <c r="C25" s="1129" t="s">
        <v>732</v>
      </c>
      <c r="D25" s="1156"/>
      <c r="E25" s="1163"/>
      <c r="F25" s="1164"/>
      <c r="G25" s="1165">
        <f>SUM(G17:G23)</f>
        <v>0</v>
      </c>
    </row>
    <row r="26" spans="1:7" ht="13.5" thickBot="1">
      <c r="A26" s="1130"/>
      <c r="B26" s="1131"/>
      <c r="C26" s="1132"/>
      <c r="D26" s="1166"/>
      <c r="E26" s="1167"/>
      <c r="F26" s="1166"/>
      <c r="G26" s="1166"/>
    </row>
    <row r="27" spans="1:7" ht="13.5" thickBot="1">
      <c r="A27" s="1114" t="s">
        <v>438</v>
      </c>
      <c r="B27" s="1133"/>
      <c r="C27" s="1116" t="s">
        <v>12</v>
      </c>
      <c r="D27" s="1156"/>
      <c r="E27" s="1156"/>
      <c r="F27" s="1156"/>
      <c r="G27" s="1157"/>
    </row>
    <row r="28" spans="1:7" ht="38.25">
      <c r="A28" s="1121">
        <f t="shared" ref="A28:A37" si="2">+$A$25</f>
        <v>0</v>
      </c>
      <c r="B28" s="1122">
        <v>1</v>
      </c>
      <c r="C28" s="1134" t="s">
        <v>941</v>
      </c>
      <c r="D28" s="1160" t="s">
        <v>737</v>
      </c>
      <c r="E28" s="1161">
        <v>25</v>
      </c>
      <c r="F28" s="1629"/>
      <c r="G28" s="1120">
        <f t="shared" ref="G28:G37" si="3">ROUND(E28*F28,2)</f>
        <v>0</v>
      </c>
    </row>
    <row r="29" spans="1:7" ht="25.5">
      <c r="A29" s="1121">
        <f t="shared" si="2"/>
        <v>0</v>
      </c>
      <c r="B29" s="1122">
        <v>2</v>
      </c>
      <c r="C29" s="1134" t="s">
        <v>942</v>
      </c>
      <c r="D29" s="1160" t="s">
        <v>735</v>
      </c>
      <c r="E29" s="1161">
        <v>120</v>
      </c>
      <c r="F29" s="1629"/>
      <c r="G29" s="1120">
        <f t="shared" si="3"/>
        <v>0</v>
      </c>
    </row>
    <row r="30" spans="1:7" ht="51">
      <c r="A30" s="1121">
        <f t="shared" si="2"/>
        <v>0</v>
      </c>
      <c r="B30" s="1122">
        <v>3</v>
      </c>
      <c r="C30" s="1119" t="s">
        <v>943</v>
      </c>
      <c r="D30" s="1160" t="s">
        <v>737</v>
      </c>
      <c r="E30" s="1161">
        <v>15</v>
      </c>
      <c r="F30" s="1629"/>
      <c r="G30" s="1120">
        <f t="shared" si="3"/>
        <v>0</v>
      </c>
    </row>
    <row r="31" spans="1:7" ht="51">
      <c r="A31" s="1121">
        <f t="shared" si="2"/>
        <v>0</v>
      </c>
      <c r="B31" s="1122">
        <v>4</v>
      </c>
      <c r="C31" s="1119" t="s">
        <v>944</v>
      </c>
      <c r="D31" s="1160" t="s">
        <v>737</v>
      </c>
      <c r="E31" s="1161">
        <v>15</v>
      </c>
      <c r="F31" s="1629"/>
      <c r="G31" s="1120">
        <f t="shared" si="3"/>
        <v>0</v>
      </c>
    </row>
    <row r="32" spans="1:7" ht="63.75">
      <c r="A32" s="1121">
        <f t="shared" si="2"/>
        <v>0</v>
      </c>
      <c r="B32" s="1122">
        <v>5</v>
      </c>
      <c r="C32" s="1119" t="s">
        <v>945</v>
      </c>
      <c r="D32" s="1160" t="s">
        <v>737</v>
      </c>
      <c r="E32" s="1161">
        <v>6</v>
      </c>
      <c r="F32" s="1629"/>
      <c r="G32" s="1120">
        <f t="shared" si="3"/>
        <v>0</v>
      </c>
    </row>
    <row r="33" spans="1:7" ht="63.75">
      <c r="A33" s="1121">
        <f t="shared" si="2"/>
        <v>0</v>
      </c>
      <c r="B33" s="1122">
        <v>6</v>
      </c>
      <c r="C33" s="1134" t="s">
        <v>946</v>
      </c>
      <c r="D33" s="1160" t="s">
        <v>737</v>
      </c>
      <c r="E33" s="1161">
        <v>6</v>
      </c>
      <c r="F33" s="1629"/>
      <c r="G33" s="1120">
        <f t="shared" si="3"/>
        <v>0</v>
      </c>
    </row>
    <row r="34" spans="1:7" ht="14.25">
      <c r="A34" s="1121">
        <f t="shared" si="2"/>
        <v>0</v>
      </c>
      <c r="B34" s="1122">
        <v>7</v>
      </c>
      <c r="C34" s="1134" t="s">
        <v>947</v>
      </c>
      <c r="D34" s="1160" t="s">
        <v>735</v>
      </c>
      <c r="E34" s="1161">
        <v>120</v>
      </c>
      <c r="F34" s="1629"/>
      <c r="G34" s="1120">
        <f t="shared" si="3"/>
        <v>0</v>
      </c>
    </row>
    <row r="35" spans="1:7" ht="51">
      <c r="A35" s="1117">
        <f t="shared" si="2"/>
        <v>0</v>
      </c>
      <c r="B35" s="1118">
        <v>8</v>
      </c>
      <c r="C35" s="1119" t="s">
        <v>948</v>
      </c>
      <c r="D35" s="1160" t="s">
        <v>735</v>
      </c>
      <c r="E35" s="1161">
        <v>45.4</v>
      </c>
      <c r="F35" s="1629"/>
      <c r="G35" s="1120">
        <f t="shared" si="3"/>
        <v>0</v>
      </c>
    </row>
    <row r="36" spans="1:7" ht="25.5">
      <c r="A36" s="1121">
        <f t="shared" si="2"/>
        <v>0</v>
      </c>
      <c r="B36" s="1122">
        <v>9</v>
      </c>
      <c r="C36" s="1119" t="s">
        <v>753</v>
      </c>
      <c r="D36" s="1160" t="s">
        <v>669</v>
      </c>
      <c r="E36" s="1161">
        <v>1</v>
      </c>
      <c r="F36" s="1629"/>
      <c r="G36" s="1120">
        <f t="shared" si="3"/>
        <v>0</v>
      </c>
    </row>
    <row r="37" spans="1:7" ht="25.5">
      <c r="A37" s="1121">
        <f t="shared" si="2"/>
        <v>0</v>
      </c>
      <c r="B37" s="1122">
        <v>10</v>
      </c>
      <c r="C37" s="1119" t="s">
        <v>406</v>
      </c>
      <c r="D37" s="1160" t="s">
        <v>737</v>
      </c>
      <c r="E37" s="1161">
        <v>65.19</v>
      </c>
      <c r="F37" s="1629"/>
      <c r="G37" s="1120">
        <f t="shared" si="3"/>
        <v>0</v>
      </c>
    </row>
    <row r="38" spans="1:7" ht="13.5" thickBot="1">
      <c r="A38" s="1135"/>
      <c r="B38" s="1131"/>
      <c r="C38" s="1136"/>
      <c r="D38" s="1168"/>
      <c r="E38" s="1167"/>
      <c r="F38" s="1166"/>
      <c r="G38" s="1162"/>
    </row>
    <row r="39" spans="1:7" ht="15.75" thickBot="1">
      <c r="A39" s="1127"/>
      <c r="B39" s="1128"/>
      <c r="C39" s="1129" t="s">
        <v>755</v>
      </c>
      <c r="D39" s="1156"/>
      <c r="E39" s="1156"/>
      <c r="F39" s="1169"/>
      <c r="G39" s="1165">
        <f>SUM(G28:G37)</f>
        <v>0</v>
      </c>
    </row>
    <row r="40" spans="1:7" ht="15">
      <c r="A40" s="1137"/>
      <c r="B40" s="1125"/>
      <c r="C40" s="1138"/>
      <c r="D40" s="1162"/>
      <c r="E40" s="1162"/>
      <c r="F40" s="1162"/>
      <c r="G40" s="1148"/>
    </row>
    <row r="41" spans="1:7" ht="25.5">
      <c r="A41" s="1919" t="s">
        <v>720</v>
      </c>
      <c r="B41" s="1919"/>
      <c r="C41" s="1139" t="s">
        <v>721</v>
      </c>
      <c r="D41" s="1170" t="s">
        <v>539</v>
      </c>
      <c r="E41" s="1170" t="s">
        <v>383</v>
      </c>
      <c r="F41" s="1170" t="s">
        <v>384</v>
      </c>
      <c r="G41" s="1170" t="s">
        <v>722</v>
      </c>
    </row>
    <row r="42" spans="1:7" ht="13.5" thickBot="1">
      <c r="A42" s="1140"/>
      <c r="B42" s="1131"/>
      <c r="C42" s="1132"/>
      <c r="D42" s="1166"/>
      <c r="E42" s="1174"/>
      <c r="F42" s="1166"/>
      <c r="G42" s="1166"/>
    </row>
    <row r="43" spans="1:7" ht="13.5" thickBot="1">
      <c r="A43" s="1141" t="str">
        <f>+IF(G49=0,A27,"3")</f>
        <v>2.</v>
      </c>
      <c r="B43" s="1133"/>
      <c r="C43" s="1116" t="s">
        <v>762</v>
      </c>
      <c r="D43" s="1156"/>
      <c r="E43" s="1156"/>
      <c r="F43" s="1156"/>
      <c r="G43" s="1157"/>
    </row>
    <row r="44" spans="1:7">
      <c r="A44" s="1142"/>
      <c r="B44" s="1125"/>
      <c r="C44" s="1126"/>
      <c r="D44" s="1162"/>
      <c r="E44" s="1162"/>
      <c r="F44" s="1162"/>
      <c r="G44" s="1162"/>
    </row>
    <row r="45" spans="1:7" ht="63.75">
      <c r="A45" s="1121">
        <f>+$A$49</f>
        <v>0</v>
      </c>
      <c r="B45" s="1122">
        <v>1</v>
      </c>
      <c r="C45" s="1134" t="s">
        <v>949</v>
      </c>
      <c r="D45" s="1160" t="s">
        <v>950</v>
      </c>
      <c r="E45" s="1161">
        <v>20</v>
      </c>
      <c r="F45" s="1277"/>
      <c r="G45" s="1120">
        <f>ROUND(E45*F45,2)</f>
        <v>0</v>
      </c>
    </row>
    <row r="46" spans="1:7" ht="63.75">
      <c r="A46" s="1121">
        <f>+$A$49</f>
        <v>0</v>
      </c>
      <c r="B46" s="1122">
        <v>2</v>
      </c>
      <c r="C46" s="1134" t="s">
        <v>951</v>
      </c>
      <c r="D46" s="1160" t="s">
        <v>950</v>
      </c>
      <c r="E46" s="1161">
        <v>4</v>
      </c>
      <c r="F46" s="1629"/>
      <c r="G46" s="1120">
        <f>ROUND(E46*F46,2)</f>
        <v>0</v>
      </c>
    </row>
    <row r="47" spans="1:7" ht="51">
      <c r="A47" s="1121">
        <f>+$A$49</f>
        <v>0</v>
      </c>
      <c r="B47" s="1122">
        <v>3</v>
      </c>
      <c r="C47" s="1134" t="s">
        <v>952</v>
      </c>
      <c r="D47" s="1160" t="s">
        <v>950</v>
      </c>
      <c r="E47" s="1161">
        <v>111</v>
      </c>
      <c r="F47" s="1629"/>
      <c r="G47" s="1120">
        <f>ROUND(E47*F47,2)</f>
        <v>0</v>
      </c>
    </row>
    <row r="48" spans="1:7" ht="13.5" thickBot="1">
      <c r="A48" s="1137"/>
      <c r="B48" s="1125"/>
      <c r="C48" s="1126"/>
      <c r="D48" s="1162"/>
      <c r="E48" s="1174"/>
      <c r="F48" s="1162"/>
      <c r="G48" s="1162"/>
    </row>
    <row r="49" spans="1:7" ht="15.75" thickBot="1">
      <c r="A49" s="1127"/>
      <c r="B49" s="1128"/>
      <c r="C49" s="1116" t="s">
        <v>764</v>
      </c>
      <c r="D49" s="1156"/>
      <c r="E49" s="1156"/>
      <c r="F49" s="1169"/>
      <c r="G49" s="1165">
        <f>SUM(G45:G47)</f>
        <v>0</v>
      </c>
    </row>
    <row r="50" spans="1:7" ht="13.5" thickBot="1">
      <c r="A50" s="1140"/>
      <c r="B50" s="1131"/>
      <c r="C50" s="1136"/>
      <c r="D50" s="1166"/>
      <c r="E50" s="1156"/>
      <c r="F50" s="1162"/>
      <c r="G50" s="1162"/>
    </row>
    <row r="51" spans="1:7" ht="13.5" thickBot="1">
      <c r="A51" s="1114" t="str">
        <f>+IF(A43="3","4.","5.")</f>
        <v>5.</v>
      </c>
      <c r="B51" s="1143"/>
      <c r="C51" s="1144" t="s">
        <v>783</v>
      </c>
      <c r="D51" s="1156"/>
      <c r="E51" s="1156"/>
      <c r="F51" s="1156"/>
      <c r="G51" s="1157"/>
    </row>
    <row r="52" spans="1:7" ht="38.25">
      <c r="A52" s="1121">
        <f>+$A$49</f>
        <v>0</v>
      </c>
      <c r="B52" s="1122">
        <v>1</v>
      </c>
      <c r="C52" s="1119" t="s">
        <v>953</v>
      </c>
      <c r="D52" s="1160" t="s">
        <v>58</v>
      </c>
      <c r="E52" s="1159">
        <v>4</v>
      </c>
      <c r="F52" s="1629"/>
      <c r="G52" s="1120">
        <f>ROUND(E52*F52,2)</f>
        <v>0</v>
      </c>
    </row>
    <row r="53" spans="1:7" ht="25.5">
      <c r="A53" s="1121">
        <f>+$A$49</f>
        <v>0</v>
      </c>
      <c r="B53" s="1122">
        <v>2</v>
      </c>
      <c r="C53" s="1119" t="s">
        <v>784</v>
      </c>
      <c r="D53" s="1171" t="s">
        <v>115</v>
      </c>
      <c r="E53" s="1161">
        <v>22.7</v>
      </c>
      <c r="F53" s="1629"/>
      <c r="G53" s="1120">
        <f>ROUND(E53*F53,2)</f>
        <v>0</v>
      </c>
    </row>
    <row r="54" spans="1:7" ht="13.5" thickBot="1">
      <c r="A54" s="1137"/>
      <c r="B54" s="1125"/>
      <c r="C54" s="1126"/>
      <c r="D54" s="1162"/>
      <c r="E54" s="1174"/>
      <c r="F54" s="1166"/>
      <c r="G54" s="1166"/>
    </row>
    <row r="55" spans="1:7" ht="15.75" thickBot="1">
      <c r="A55" s="1127"/>
      <c r="B55" s="1128"/>
      <c r="C55" s="1145" t="s">
        <v>785</v>
      </c>
      <c r="D55" s="1156"/>
      <c r="E55" s="1156"/>
      <c r="F55" s="1157"/>
      <c r="G55" s="1172">
        <f>SUM(G52:G53)</f>
        <v>0</v>
      </c>
    </row>
    <row r="56" spans="1:7">
      <c r="E56" s="1696">
        <f>SUM(E17:E53)</f>
        <v>624.99</v>
      </c>
    </row>
  </sheetData>
  <mergeCells count="5">
    <mergeCell ref="B1:G1"/>
    <mergeCell ref="A13:B13"/>
    <mergeCell ref="A41:B41"/>
    <mergeCell ref="B2:D2"/>
    <mergeCell ref="B3:D3"/>
  </mergeCells>
  <conditionalFormatting sqref="C28:C37 C17:C23 C52:C54">
    <cfRule type="expression" dxfId="77" priority="3" stopIfTrue="1">
      <formula>#REF!=1</formula>
    </cfRule>
  </conditionalFormatting>
  <conditionalFormatting sqref="G49 G39:G40 G25 F28:F37 F45:F47 F51:G51 F17:F23 F54:G55 F52:F53 G7:G11">
    <cfRule type="expression" dxfId="76" priority="2" stopIfTrue="1">
      <formula>#REF!=1</formula>
    </cfRule>
  </conditionalFormatting>
  <conditionalFormatting sqref="E17:E23 E28:E37 E45:E47 E52:E53">
    <cfRule type="cellIs" dxfId="75" priority="1" stopIfTrue="1" operator="equal">
      <formula>0</formula>
    </cfRule>
  </conditionalFormatting>
  <pageMargins left="0.7" right="0.7" top="0.75" bottom="0.75" header="0.3" footer="0.3"/>
  <pageSetup paperSize="9" scale="84" orientation="portrait" r:id="rId1"/>
  <rowBreaks count="2" manualBreakCount="2">
    <brk id="12" max="16383" man="1"/>
    <brk id="39"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heetViews>
  <sheetFormatPr defaultRowHeight="12.75"/>
  <cols>
    <col min="1" max="1" width="6" customWidth="1"/>
    <col min="2" max="2" width="40.7109375" customWidth="1"/>
    <col min="3" max="3" width="7.85546875" customWidth="1"/>
    <col min="4" max="4" width="4.42578125" customWidth="1"/>
  </cols>
  <sheetData>
    <row r="1" spans="1:6" ht="15">
      <c r="A1" s="622"/>
      <c r="B1" s="623" t="s">
        <v>852</v>
      </c>
      <c r="C1" s="624"/>
      <c r="D1" s="624"/>
      <c r="E1" s="625"/>
      <c r="F1" s="625"/>
    </row>
    <row r="2" spans="1:6" ht="15">
      <c r="A2" s="622"/>
      <c r="B2" s="623" t="s">
        <v>1016</v>
      </c>
      <c r="C2" s="624"/>
      <c r="D2" s="624"/>
      <c r="E2" s="625"/>
      <c r="F2" s="625"/>
    </row>
    <row r="3" spans="1:6">
      <c r="A3" s="128"/>
      <c r="B3" s="128"/>
      <c r="C3" s="525"/>
      <c r="D3" s="308"/>
      <c r="E3" s="308"/>
      <c r="F3" s="308"/>
    </row>
    <row r="4" spans="1:6">
      <c r="A4" s="600"/>
      <c r="B4" s="612" t="s">
        <v>853</v>
      </c>
      <c r="C4" s="946"/>
      <c r="D4" s="1674"/>
      <c r="E4" s="1674"/>
      <c r="F4" s="308">
        <f>'5.1.4-TK vodi'!F25</f>
        <v>0</v>
      </c>
    </row>
    <row r="5" spans="1:6" ht="13.5" thickBot="1">
      <c r="A5" s="1180"/>
      <c r="B5" s="626" t="s">
        <v>719</v>
      </c>
      <c r="C5" s="752"/>
      <c r="D5" s="753"/>
      <c r="E5" s="753"/>
      <c r="F5" s="629">
        <f>SUM(F4:F4)</f>
        <v>0</v>
      </c>
    </row>
    <row r="6" spans="1:6" ht="13.5" thickTop="1"/>
    <row r="7" spans="1:6">
      <c r="A7" s="530"/>
      <c r="B7" s="597" t="s">
        <v>850</v>
      </c>
      <c r="C7" s="525"/>
      <c r="D7" s="525"/>
      <c r="E7" s="308"/>
      <c r="F7" s="308"/>
    </row>
    <row r="8" spans="1:6" ht="25.5">
      <c r="A8" s="530"/>
      <c r="B8" s="612" t="s">
        <v>851</v>
      </c>
      <c r="C8" s="525"/>
      <c r="D8" s="525"/>
      <c r="E8" s="308"/>
      <c r="F8" s="308"/>
    </row>
    <row r="9" spans="1:6">
      <c r="A9" s="530"/>
      <c r="B9" s="612"/>
      <c r="C9" s="525"/>
      <c r="D9" s="525"/>
      <c r="E9" s="308"/>
      <c r="F9" s="308"/>
    </row>
    <row r="10" spans="1:6">
      <c r="A10" s="530"/>
      <c r="B10" s="612"/>
      <c r="C10" s="525"/>
      <c r="D10" s="525"/>
      <c r="E10" s="308"/>
      <c r="F10" s="308"/>
    </row>
    <row r="11" spans="1:6">
      <c r="A11" s="600" t="s">
        <v>790</v>
      </c>
      <c r="B11" s="597" t="s">
        <v>800</v>
      </c>
      <c r="C11" s="525"/>
      <c r="D11" s="397"/>
      <c r="E11" s="397"/>
      <c r="F11" s="397"/>
    </row>
    <row r="12" spans="1:6">
      <c r="A12" s="530"/>
      <c r="B12" s="128"/>
      <c r="C12" s="525"/>
      <c r="D12" s="525"/>
      <c r="E12" s="308"/>
      <c r="F12" s="308"/>
    </row>
    <row r="13" spans="1:6">
      <c r="A13" s="602" t="s">
        <v>792</v>
      </c>
      <c r="B13" s="604" t="s">
        <v>793</v>
      </c>
      <c r="C13" s="605" t="s">
        <v>794</v>
      </c>
      <c r="D13" s="605" t="s">
        <v>795</v>
      </c>
      <c r="E13" s="605" t="s">
        <v>796</v>
      </c>
      <c r="F13" s="605" t="s">
        <v>797</v>
      </c>
    </row>
    <row r="14" spans="1:6" ht="24">
      <c r="A14" s="606">
        <v>1</v>
      </c>
      <c r="B14" s="614" t="s">
        <v>801</v>
      </c>
      <c r="C14" s="608">
        <v>0.1</v>
      </c>
      <c r="D14" s="608" t="s">
        <v>802</v>
      </c>
      <c r="E14" s="1629"/>
      <c r="F14" s="370">
        <f t="shared" ref="F14:F24" si="0">ROUND(C14*E14,2)</f>
        <v>0</v>
      </c>
    </row>
    <row r="15" spans="1:6" ht="24">
      <c r="A15" s="606">
        <v>2</v>
      </c>
      <c r="B15" s="614" t="s">
        <v>803</v>
      </c>
      <c r="C15" s="608">
        <v>0.1</v>
      </c>
      <c r="D15" s="608" t="s">
        <v>802</v>
      </c>
      <c r="E15" s="1629"/>
      <c r="F15" s="370">
        <f t="shared" si="0"/>
        <v>0</v>
      </c>
    </row>
    <row r="16" spans="1:6" ht="63.75">
      <c r="A16" s="606">
        <v>17</v>
      </c>
      <c r="B16" s="615" t="s">
        <v>805</v>
      </c>
      <c r="C16" s="608">
        <v>0.84</v>
      </c>
      <c r="D16" s="616" t="s">
        <v>392</v>
      </c>
      <c r="E16" s="1629"/>
      <c r="F16" s="370">
        <f t="shared" si="0"/>
        <v>0</v>
      </c>
    </row>
    <row r="17" spans="1:6" ht="25.5">
      <c r="A17" s="606">
        <v>18</v>
      </c>
      <c r="B17" s="599" t="s">
        <v>806</v>
      </c>
      <c r="C17" s="608">
        <v>7</v>
      </c>
      <c r="D17" s="608" t="s">
        <v>799</v>
      </c>
      <c r="E17" s="1629"/>
      <c r="F17" s="370">
        <f t="shared" si="0"/>
        <v>0</v>
      </c>
    </row>
    <row r="18" spans="1:6" ht="25.5">
      <c r="A18" s="606">
        <v>19</v>
      </c>
      <c r="B18" s="599" t="s">
        <v>807</v>
      </c>
      <c r="C18" s="608">
        <v>7</v>
      </c>
      <c r="D18" s="608" t="s">
        <v>799</v>
      </c>
      <c r="E18" s="1629"/>
      <c r="F18" s="370">
        <f t="shared" si="0"/>
        <v>0</v>
      </c>
    </row>
    <row r="19" spans="1:6" ht="38.25">
      <c r="A19" s="606">
        <v>20</v>
      </c>
      <c r="B19" s="599" t="s">
        <v>836</v>
      </c>
      <c r="C19" s="608">
        <v>7</v>
      </c>
      <c r="D19" s="608" t="s">
        <v>799</v>
      </c>
      <c r="E19" s="1629"/>
      <c r="F19" s="370">
        <f t="shared" si="0"/>
        <v>0</v>
      </c>
    </row>
    <row r="20" spans="1:6" ht="38.25">
      <c r="A20" s="606">
        <v>30</v>
      </c>
      <c r="B20" s="599" t="s">
        <v>809</v>
      </c>
      <c r="C20" s="608">
        <v>1</v>
      </c>
      <c r="D20" s="608" t="s">
        <v>404</v>
      </c>
      <c r="E20" s="1629"/>
      <c r="F20" s="370">
        <f t="shared" si="0"/>
        <v>0</v>
      </c>
    </row>
    <row r="21" spans="1:6" ht="25.5">
      <c r="A21" s="606">
        <v>32</v>
      </c>
      <c r="B21" s="599" t="s">
        <v>811</v>
      </c>
      <c r="C21" s="608">
        <v>7</v>
      </c>
      <c r="D21" s="608" t="s">
        <v>799</v>
      </c>
      <c r="E21" s="1629"/>
      <c r="F21" s="370">
        <f t="shared" si="0"/>
        <v>0</v>
      </c>
    </row>
    <row r="22" spans="1:6" ht="51">
      <c r="A22" s="606">
        <v>33</v>
      </c>
      <c r="B22" s="599" t="s">
        <v>812</v>
      </c>
      <c r="C22" s="608">
        <v>1</v>
      </c>
      <c r="D22" s="608" t="s">
        <v>404</v>
      </c>
      <c r="E22" s="1629"/>
      <c r="F22" s="370">
        <f t="shared" si="0"/>
        <v>0</v>
      </c>
    </row>
    <row r="23" spans="1:6" ht="38.25">
      <c r="A23" s="606">
        <v>34</v>
      </c>
      <c r="B23" s="617" t="s">
        <v>813</v>
      </c>
      <c r="C23" s="608">
        <v>0.1</v>
      </c>
      <c r="D23" s="608" t="s">
        <v>802</v>
      </c>
      <c r="E23" s="1629"/>
      <c r="F23" s="370">
        <f t="shared" si="0"/>
        <v>0</v>
      </c>
    </row>
    <row r="24" spans="1:6">
      <c r="A24" s="606">
        <v>35</v>
      </c>
      <c r="B24" s="615" t="s">
        <v>814</v>
      </c>
      <c r="C24" s="608">
        <v>1</v>
      </c>
      <c r="D24" s="608" t="s">
        <v>404</v>
      </c>
      <c r="E24" s="1629"/>
      <c r="F24" s="370">
        <f t="shared" si="0"/>
        <v>0</v>
      </c>
    </row>
    <row r="25" spans="1:6">
      <c r="A25" s="530"/>
      <c r="B25" s="598" t="s">
        <v>497</v>
      </c>
      <c r="C25" s="610"/>
      <c r="D25" s="610"/>
      <c r="E25" s="611"/>
      <c r="F25" s="611">
        <f>SUM(F14:F24)</f>
        <v>0</v>
      </c>
    </row>
    <row r="26" spans="1:6">
      <c r="A26" s="530"/>
      <c r="B26" s="598"/>
      <c r="C26" s="1676">
        <f>SUM(C14:C24)</f>
        <v>32.14</v>
      </c>
      <c r="D26" s="610"/>
      <c r="E26" s="611"/>
      <c r="F26" s="611"/>
    </row>
    <row r="27" spans="1:6">
      <c r="A27" s="530"/>
      <c r="B27" s="598"/>
      <c r="C27" s="610"/>
      <c r="D27" s="610"/>
      <c r="E27" s="611"/>
      <c r="F27" s="611"/>
    </row>
    <row r="28" spans="1:6">
      <c r="A28" s="530"/>
      <c r="B28" s="612"/>
      <c r="C28" s="525"/>
      <c r="D28" s="525"/>
      <c r="E28" s="308"/>
      <c r="F28" s="308"/>
    </row>
  </sheetData>
  <conditionalFormatting sqref="E14:E24">
    <cfRule type="expression" dxfId="74" priority="1" stopIfTrue="1">
      <formula>#REF!=1</formula>
    </cfRule>
  </conditionalFormatting>
  <pageMargins left="0.7" right="0.7" top="0.75" bottom="0.75" header="0.3" footer="0.3"/>
  <pageSetup paperSize="9" orientation="portrait" r:id="rId1"/>
  <rowBreaks count="1" manualBreakCount="1">
    <brk id="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6"/>
  <sheetViews>
    <sheetView view="pageBreakPreview" zoomScaleNormal="100" workbookViewId="0"/>
  </sheetViews>
  <sheetFormatPr defaultRowHeight="12.75"/>
  <cols>
    <col min="6" max="6" width="15.85546875" customWidth="1"/>
    <col min="7" max="7" width="18.140625" customWidth="1"/>
    <col min="9" max="9" width="12.7109375" bestFit="1" customWidth="1"/>
  </cols>
  <sheetData>
    <row r="1" spans="1:9" s="31" customFormat="1">
      <c r="A1" s="135"/>
      <c r="C1" s="136"/>
      <c r="D1" s="137"/>
      <c r="F1" s="38"/>
      <c r="G1" s="138"/>
      <c r="H1" s="41"/>
      <c r="I1" s="41"/>
    </row>
    <row r="2" spans="1:9">
      <c r="A2" s="135"/>
      <c r="B2" s="139" t="s">
        <v>119</v>
      </c>
      <c r="C2" s="136"/>
      <c r="D2" s="137"/>
      <c r="E2" s="31"/>
      <c r="F2" s="38"/>
      <c r="G2" s="138"/>
      <c r="H2" s="1"/>
      <c r="I2" s="1"/>
    </row>
    <row r="3" spans="1:9">
      <c r="A3" s="135"/>
      <c r="B3" s="139" t="s">
        <v>991</v>
      </c>
      <c r="C3" s="136"/>
      <c r="D3" s="137"/>
      <c r="E3" s="31"/>
      <c r="F3" s="38"/>
      <c r="G3" s="138"/>
      <c r="H3" s="1"/>
      <c r="I3" s="1"/>
    </row>
    <row r="4" spans="1:9">
      <c r="A4" s="135"/>
      <c r="B4" s="31"/>
      <c r="C4" s="136"/>
      <c r="D4" s="137"/>
      <c r="E4" s="31"/>
      <c r="F4" s="38"/>
      <c r="G4" s="138"/>
      <c r="H4" s="1"/>
      <c r="I4" s="1"/>
    </row>
    <row r="5" spans="1:9">
      <c r="A5" s="140" t="s">
        <v>20</v>
      </c>
      <c r="B5" s="141"/>
      <c r="C5" s="142" t="s">
        <v>2</v>
      </c>
      <c r="D5" s="143"/>
      <c r="E5" s="144"/>
      <c r="F5" s="145"/>
      <c r="G5" s="146" t="s">
        <v>144</v>
      </c>
      <c r="H5" s="1"/>
      <c r="I5" s="1"/>
    </row>
    <row r="6" spans="1:9" s="153" customFormat="1">
      <c r="A6" s="249"/>
      <c r="B6" s="147"/>
      <c r="C6" s="148"/>
      <c r="D6" s="149"/>
      <c r="E6" s="150"/>
      <c r="F6" s="151"/>
      <c r="G6" s="250"/>
      <c r="H6" s="152"/>
      <c r="I6" s="152"/>
    </row>
    <row r="7" spans="1:9" s="133" customFormat="1">
      <c r="A7" s="154"/>
      <c r="B7" s="155" t="s">
        <v>120</v>
      </c>
      <c r="C7" s="156"/>
      <c r="D7" s="33"/>
      <c r="E7" s="157"/>
      <c r="F7" s="158"/>
      <c r="G7" s="251"/>
      <c r="H7" s="41"/>
      <c r="I7" s="41"/>
    </row>
    <row r="8" spans="1:9" s="31" customFormat="1">
      <c r="A8" s="159"/>
      <c r="B8" s="58"/>
      <c r="C8" s="30"/>
      <c r="D8" s="30"/>
      <c r="F8" s="38"/>
      <c r="G8" s="160"/>
      <c r="H8" s="41"/>
      <c r="I8" s="41"/>
    </row>
    <row r="9" spans="1:9" s="31" customFormat="1">
      <c r="A9" s="161" t="s">
        <v>21</v>
      </c>
      <c r="B9" s="57"/>
      <c r="C9" s="33" t="s">
        <v>331</v>
      </c>
      <c r="D9" s="33"/>
      <c r="E9" s="32"/>
      <c r="F9" s="39"/>
      <c r="G9" s="290">
        <f>'5.2.1-cesta'!G18</f>
        <v>0</v>
      </c>
      <c r="H9" s="41"/>
      <c r="I9" s="41"/>
    </row>
    <row r="10" spans="1:9" s="31" customFormat="1">
      <c r="A10" s="161" t="s">
        <v>11</v>
      </c>
      <c r="B10" s="57"/>
      <c r="C10" s="33" t="s">
        <v>332</v>
      </c>
      <c r="D10" s="33"/>
      <c r="E10" s="32"/>
      <c r="F10" s="39"/>
      <c r="G10" s="252">
        <f>'5.2.2-koles'!G14</f>
        <v>0</v>
      </c>
      <c r="H10" s="41"/>
      <c r="I10" s="41"/>
    </row>
    <row r="11" spans="1:9" s="31" customFormat="1">
      <c r="A11" s="162"/>
      <c r="B11" s="58"/>
      <c r="C11" s="30"/>
      <c r="D11" s="30"/>
      <c r="F11" s="38"/>
      <c r="G11" s="254"/>
      <c r="H11" s="41"/>
      <c r="I11" s="41"/>
    </row>
    <row r="12" spans="1:9" s="150" customFormat="1" ht="13.5" thickBot="1">
      <c r="A12" s="255"/>
      <c r="B12" s="163" t="s">
        <v>121</v>
      </c>
      <c r="C12" s="164"/>
      <c r="D12" s="164"/>
      <c r="E12" s="165"/>
      <c r="F12" s="166"/>
      <c r="G12" s="256">
        <f>SUM(G9:G10)</f>
        <v>0</v>
      </c>
      <c r="H12" s="167"/>
      <c r="I12" s="167"/>
    </row>
    <row r="13" spans="1:9" s="153" customFormat="1" ht="13.5" thickTop="1">
      <c r="A13" s="257"/>
      <c r="B13" s="168"/>
      <c r="C13" s="169"/>
      <c r="D13" s="169"/>
      <c r="E13" s="150"/>
      <c r="F13" s="151"/>
      <c r="G13" s="258"/>
      <c r="H13" s="152"/>
      <c r="I13" s="152"/>
    </row>
    <row r="14" spans="1:9" s="153" customFormat="1">
      <c r="A14" s="259"/>
      <c r="B14" s="155" t="s">
        <v>122</v>
      </c>
      <c r="C14" s="170"/>
      <c r="D14" s="170"/>
      <c r="E14" s="171"/>
      <c r="F14" s="172"/>
      <c r="G14" s="260"/>
      <c r="H14" s="152"/>
      <c r="I14" s="152"/>
    </row>
    <row r="15" spans="1:9">
      <c r="A15" s="162"/>
      <c r="B15" s="58"/>
      <c r="C15" s="30"/>
      <c r="D15" s="30"/>
      <c r="E15" s="31"/>
      <c r="F15" s="38"/>
      <c r="G15" s="173"/>
      <c r="H15" s="1"/>
      <c r="I15" s="1"/>
    </row>
    <row r="16" spans="1:9">
      <c r="A16" s="161" t="s">
        <v>14</v>
      </c>
      <c r="B16" s="57"/>
      <c r="C16" s="33" t="s">
        <v>272</v>
      </c>
      <c r="D16" s="33"/>
      <c r="E16" s="32"/>
      <c r="F16" s="39"/>
      <c r="G16" s="290">
        <f>'5.2.3-vodovod'!G10</f>
        <v>0</v>
      </c>
      <c r="H16" s="1"/>
      <c r="I16" s="1"/>
    </row>
    <row r="17" spans="1:17" s="102" customFormat="1">
      <c r="A17" s="161" t="s">
        <v>15</v>
      </c>
      <c r="B17" s="325"/>
      <c r="C17" s="33" t="s">
        <v>273</v>
      </c>
      <c r="D17" s="33"/>
      <c r="E17" s="157"/>
      <c r="F17" s="158"/>
      <c r="G17" s="290">
        <f>'5.2.4-FK'!G10</f>
        <v>0</v>
      </c>
      <c r="H17" s="1"/>
      <c r="I17" s="1"/>
    </row>
    <row r="18" spans="1:17">
      <c r="A18" s="161" t="s">
        <v>27</v>
      </c>
      <c r="B18" s="57"/>
      <c r="C18" s="33" t="s">
        <v>267</v>
      </c>
      <c r="D18" s="33"/>
      <c r="E18" s="32"/>
      <c r="F18" s="39"/>
      <c r="G18" s="290">
        <f>'5.2.5-CR'!F8</f>
        <v>0</v>
      </c>
      <c r="H18" s="1"/>
      <c r="I18" s="1"/>
    </row>
    <row r="19" spans="1:17">
      <c r="A19" s="161" t="s">
        <v>28</v>
      </c>
      <c r="B19" s="57"/>
      <c r="C19" s="33" t="s">
        <v>269</v>
      </c>
      <c r="D19" s="33"/>
      <c r="E19" s="32"/>
      <c r="F19" s="39"/>
      <c r="G19" s="290">
        <f>'5.2.6-EE'!F9</f>
        <v>0</v>
      </c>
      <c r="H19" s="1"/>
      <c r="I19" s="1"/>
    </row>
    <row r="20" spans="1:17">
      <c r="A20" s="161" t="s">
        <v>19</v>
      </c>
      <c r="B20" s="57"/>
      <c r="C20" s="33" t="s">
        <v>270</v>
      </c>
      <c r="D20" s="33"/>
      <c r="E20" s="32"/>
      <c r="F20" s="39"/>
      <c r="G20" s="290">
        <f>'5.2.7-TK vodi'!F7</f>
        <v>0</v>
      </c>
      <c r="H20" s="1"/>
      <c r="I20" s="1"/>
    </row>
    <row r="21" spans="1:17">
      <c r="A21" s="161" t="s">
        <v>518</v>
      </c>
      <c r="B21" s="57"/>
      <c r="C21" s="33" t="s">
        <v>271</v>
      </c>
      <c r="D21" s="33"/>
      <c r="E21" s="32"/>
      <c r="F21" s="39"/>
      <c r="G21" s="290">
        <f>'5.2.7-CATV'!F7</f>
        <v>0</v>
      </c>
      <c r="H21" s="1"/>
      <c r="I21" s="1"/>
    </row>
    <row r="22" spans="1:17" s="31" customFormat="1">
      <c r="A22" s="159"/>
      <c r="B22" s="58"/>
      <c r="C22" s="30"/>
      <c r="D22" s="30"/>
      <c r="E22" s="30"/>
      <c r="F22" s="38"/>
      <c r="G22" s="174"/>
      <c r="H22" s="41"/>
      <c r="I22" s="41"/>
    </row>
    <row r="23" spans="1:17" ht="13.5" thickBot="1">
      <c r="A23" s="261"/>
      <c r="B23" s="163" t="s">
        <v>123</v>
      </c>
      <c r="C23" s="175"/>
      <c r="D23" s="175"/>
      <c r="E23" s="175"/>
      <c r="F23" s="176"/>
      <c r="G23" s="262">
        <f>SUM(G16:G22)</f>
        <v>0</v>
      </c>
      <c r="H23" s="41"/>
      <c r="I23" s="41"/>
      <c r="J23" s="31"/>
      <c r="K23" s="31"/>
      <c r="L23" s="31"/>
      <c r="M23" s="31"/>
      <c r="N23" s="31"/>
      <c r="O23" s="31"/>
      <c r="P23" s="31"/>
      <c r="Q23" s="31"/>
    </row>
    <row r="24" spans="1:17" s="153" customFormat="1" ht="13.5" thickTop="1">
      <c r="A24" s="257"/>
      <c r="B24" s="168"/>
      <c r="C24" s="169"/>
      <c r="D24" s="169"/>
      <c r="E24" s="150"/>
      <c r="F24" s="151"/>
      <c r="G24" s="258"/>
      <c r="H24" s="152"/>
      <c r="I24" s="152"/>
    </row>
    <row r="25" spans="1:17" ht="16.5" thickBot="1">
      <c r="A25" s="794"/>
      <c r="B25" s="795" t="s">
        <v>124</v>
      </c>
      <c r="C25" s="796"/>
      <c r="D25" s="797"/>
      <c r="E25" s="797"/>
      <c r="F25" s="798"/>
      <c r="G25" s="799">
        <f>G12+G23</f>
        <v>0</v>
      </c>
      <c r="H25" s="1"/>
      <c r="I25" s="1"/>
    </row>
    <row r="26" spans="1:17" ht="13.5" thickTop="1">
      <c r="F26" s="1628">
        <f>'5.2.1-cesta'!D228+'5.2.2-koles'!D74+'5.2.3-vodovod'!E56+'5.2.4-FK'!E27+'5.2.5-CR'!C70+'5.2.6-EE'!D77+'5.2.7-TK vodi'!C56+'5.2.7-CATV'!C59</f>
        <v>86811.809999999983</v>
      </c>
    </row>
  </sheetData>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5.2
&amp;A</oddHeader>
    <oddFooter>&amp;C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8"/>
  <sheetViews>
    <sheetView view="pageBreakPreview" zoomScaleNormal="100" zoomScaleSheetLayoutView="100" workbookViewId="0"/>
  </sheetViews>
  <sheetFormatPr defaultRowHeight="12.75"/>
  <cols>
    <col min="1" max="1" width="7.42578125" style="3" bestFit="1" customWidth="1"/>
    <col min="2" max="2" width="9" style="1" customWidth="1"/>
    <col min="3" max="3" width="34.85546875" style="56" customWidth="1"/>
    <col min="4" max="4" width="9.140625" style="40" bestFit="1" customWidth="1"/>
    <col min="5" max="5" width="5.5703125" style="897" customWidth="1"/>
    <col min="6" max="6" width="13.85546875" style="296"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7" ht="15.75">
      <c r="A1" s="1"/>
      <c r="B1" s="28" t="s">
        <v>1008</v>
      </c>
      <c r="C1" s="1"/>
      <c r="E1" s="40"/>
      <c r="F1" s="36"/>
      <c r="G1" s="36"/>
    </row>
    <row r="2" spans="1:7" ht="15.75">
      <c r="A2" s="1"/>
      <c r="B2" s="29" t="s">
        <v>1021</v>
      </c>
      <c r="C2" s="1"/>
      <c r="E2" s="40"/>
      <c r="F2" s="36"/>
      <c r="G2" s="36"/>
    </row>
    <row r="3" spans="1:7" ht="13.5" thickBot="1">
      <c r="A3" s="1"/>
      <c r="C3" s="1"/>
      <c r="E3" s="40"/>
      <c r="F3" s="36"/>
      <c r="G3" s="36"/>
    </row>
    <row r="4" spans="1:7">
      <c r="A4" s="68" t="s">
        <v>20</v>
      </c>
      <c r="B4" s="72"/>
      <c r="C4" s="69" t="s">
        <v>2</v>
      </c>
      <c r="D4" s="830"/>
      <c r="E4" s="70"/>
      <c r="F4" s="70"/>
      <c r="G4" s="71" t="s">
        <v>133</v>
      </c>
    </row>
    <row r="5" spans="1:7">
      <c r="A5" s="61"/>
      <c r="B5" s="58"/>
      <c r="C5" s="30"/>
      <c r="D5" s="831"/>
      <c r="E5" s="38"/>
      <c r="F5" s="38"/>
      <c r="G5" s="65"/>
    </row>
    <row r="6" spans="1:7">
      <c r="A6" s="62" t="s">
        <v>21</v>
      </c>
      <c r="B6" s="57"/>
      <c r="C6" s="33" t="s">
        <v>4</v>
      </c>
      <c r="D6" s="832"/>
      <c r="E6" s="39"/>
      <c r="F6" s="39"/>
      <c r="G6" s="63">
        <f>G50</f>
        <v>0</v>
      </c>
    </row>
    <row r="7" spans="1:7">
      <c r="A7" s="64"/>
      <c r="B7" s="58"/>
      <c r="C7" s="30"/>
      <c r="D7" s="831"/>
      <c r="E7" s="38"/>
      <c r="F7" s="38"/>
      <c r="G7" s="65"/>
    </row>
    <row r="8" spans="1:7">
      <c r="A8" s="62" t="s">
        <v>11</v>
      </c>
      <c r="B8" s="57"/>
      <c r="C8" s="33" t="s">
        <v>12</v>
      </c>
      <c r="D8" s="832"/>
      <c r="E8" s="39"/>
      <c r="F8" s="39"/>
      <c r="G8" s="66">
        <f>'5.2.1-cesta'!G93</f>
        <v>0</v>
      </c>
    </row>
    <row r="9" spans="1:7">
      <c r="A9" s="64"/>
      <c r="B9" s="58"/>
      <c r="C9" s="30"/>
      <c r="D9" s="831"/>
      <c r="E9" s="38"/>
      <c r="F9" s="38"/>
      <c r="G9" s="65"/>
    </row>
    <row r="10" spans="1:7">
      <c r="A10" s="62" t="s">
        <v>14</v>
      </c>
      <c r="B10" s="57"/>
      <c r="C10" s="33" t="s">
        <v>23</v>
      </c>
      <c r="D10" s="832"/>
      <c r="E10" s="39"/>
      <c r="F10" s="39"/>
      <c r="G10" s="66">
        <f>'5.2.1-cesta'!G116</f>
        <v>0</v>
      </c>
    </row>
    <row r="11" spans="1:7">
      <c r="A11" s="64"/>
      <c r="B11" s="58"/>
      <c r="C11" s="30"/>
      <c r="D11" s="831"/>
      <c r="E11" s="38"/>
      <c r="F11" s="38"/>
      <c r="G11" s="65"/>
    </row>
    <row r="12" spans="1:7">
      <c r="A12" s="62" t="s">
        <v>15</v>
      </c>
      <c r="B12" s="57"/>
      <c r="C12" s="33" t="s">
        <v>16</v>
      </c>
      <c r="D12" s="832"/>
      <c r="E12" s="39"/>
      <c r="F12" s="39"/>
      <c r="G12" s="66">
        <f>'5.2.1-cesta'!G165</f>
        <v>0</v>
      </c>
    </row>
    <row r="13" spans="1:7">
      <c r="A13" s="64"/>
      <c r="B13" s="58"/>
      <c r="C13" s="30"/>
      <c r="D13" s="831"/>
      <c r="E13" s="38"/>
      <c r="F13" s="38"/>
      <c r="G13" s="65"/>
    </row>
    <row r="14" spans="1:7">
      <c r="A14" s="62" t="s">
        <v>27</v>
      </c>
      <c r="B14" s="57"/>
      <c r="C14" s="33" t="s">
        <v>259</v>
      </c>
      <c r="D14" s="832"/>
      <c r="E14" s="39"/>
      <c r="F14" s="39"/>
      <c r="G14" s="66">
        <f>'5.2.1-cesta'!G174</f>
        <v>0</v>
      </c>
    </row>
    <row r="15" spans="1:7">
      <c r="A15" s="64"/>
      <c r="B15" s="58"/>
      <c r="C15" s="30"/>
      <c r="D15" s="831"/>
      <c r="E15" s="38"/>
      <c r="F15" s="38"/>
      <c r="G15" s="65"/>
    </row>
    <row r="16" spans="1:7">
      <c r="A16" s="62" t="s">
        <v>28</v>
      </c>
      <c r="B16" s="57"/>
      <c r="C16" s="33" t="s">
        <v>29</v>
      </c>
      <c r="D16" s="832"/>
      <c r="E16" s="39"/>
      <c r="F16" s="39"/>
      <c r="G16" s="66">
        <f>'5.2.1-cesta'!G227</f>
        <v>0</v>
      </c>
    </row>
    <row r="17" spans="1:56" ht="13.5" thickBot="1">
      <c r="A17" s="61"/>
      <c r="B17" s="58"/>
      <c r="C17" s="30"/>
      <c r="D17" s="831"/>
      <c r="E17" s="831"/>
      <c r="F17" s="38"/>
      <c r="G17" s="67"/>
    </row>
    <row r="18" spans="1:56" ht="13.5" thickBot="1">
      <c r="A18" s="34"/>
      <c r="B18" s="59" t="s">
        <v>22</v>
      </c>
      <c r="C18" s="35"/>
      <c r="D18" s="833"/>
      <c r="E18" s="833"/>
      <c r="F18" s="37"/>
      <c r="G18" s="60">
        <f>SUM(G6:G17)</f>
        <v>0</v>
      </c>
    </row>
    <row r="19" spans="1:56">
      <c r="C19" s="2"/>
      <c r="F19" s="36"/>
    </row>
    <row r="20" spans="1:56" ht="13.5" thickBot="1"/>
    <row r="21" spans="1:56" s="157" customFormat="1" ht="26.25" thickTop="1">
      <c r="A21" s="867" t="s">
        <v>0</v>
      </c>
      <c r="B21" s="868" t="s">
        <v>1</v>
      </c>
      <c r="C21" s="818" t="s">
        <v>2</v>
      </c>
      <c r="D21" s="869" t="s">
        <v>129</v>
      </c>
      <c r="E21" s="819" t="s">
        <v>3</v>
      </c>
      <c r="F21" s="869" t="s">
        <v>1000</v>
      </c>
      <c r="G21" s="820" t="s">
        <v>133</v>
      </c>
      <c r="H21" s="41"/>
      <c r="I21" s="316"/>
      <c r="J21" s="133"/>
      <c r="K21" s="317"/>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row>
    <row r="22" spans="1:56">
      <c r="A22" s="4"/>
      <c r="B22" s="5"/>
      <c r="C22" s="47"/>
      <c r="D22" s="834"/>
      <c r="E22" s="898"/>
      <c r="F22" s="278"/>
      <c r="G22" s="208"/>
      <c r="K22" s="125"/>
    </row>
    <row r="23" spans="1:56" ht="15.75">
      <c r="A23" s="6"/>
      <c r="B23" s="7">
        <v>1</v>
      </c>
      <c r="C23" s="48" t="s">
        <v>4</v>
      </c>
      <c r="D23" s="835"/>
      <c r="E23" s="899"/>
      <c r="F23" s="278"/>
      <c r="G23" s="209"/>
      <c r="K23" s="125"/>
    </row>
    <row r="24" spans="1:56" ht="15.75">
      <c r="A24" s="8"/>
      <c r="B24" s="9"/>
      <c r="C24" s="49"/>
      <c r="D24" s="836"/>
      <c r="E24" s="900"/>
      <c r="F24" s="314"/>
      <c r="G24" s="210"/>
      <c r="K24" s="125"/>
    </row>
    <row r="25" spans="1:56">
      <c r="A25" s="6"/>
      <c r="B25" s="10"/>
      <c r="C25" s="50"/>
      <c r="D25" s="835"/>
      <c r="E25" s="899"/>
      <c r="F25" s="318"/>
      <c r="G25" s="209"/>
      <c r="K25" s="125"/>
    </row>
    <row r="26" spans="1:56" ht="38.25">
      <c r="A26" s="11">
        <v>1</v>
      </c>
      <c r="B26" s="12" t="s">
        <v>196</v>
      </c>
      <c r="C26" s="51" t="s">
        <v>199</v>
      </c>
      <c r="D26" s="836">
        <v>0.75</v>
      </c>
      <c r="E26" s="901" t="s">
        <v>62</v>
      </c>
      <c r="F26" s="1629"/>
      <c r="G26" s="210">
        <f>ROUND(D26*F26,2)</f>
        <v>0</v>
      </c>
      <c r="I26" s="121"/>
      <c r="K26" s="124"/>
    </row>
    <row r="27" spans="1:56">
      <c r="A27" s="13"/>
      <c r="B27" s="14"/>
      <c r="C27" s="52"/>
      <c r="D27" s="835"/>
      <c r="E27" s="902"/>
      <c r="F27" s="108"/>
      <c r="G27" s="209"/>
      <c r="I27" s="121"/>
      <c r="K27" s="125"/>
    </row>
    <row r="28" spans="1:56" ht="38.25">
      <c r="A28" s="11">
        <v>2</v>
      </c>
      <c r="B28" s="177" t="s">
        <v>198</v>
      </c>
      <c r="C28" s="51" t="s">
        <v>197</v>
      </c>
      <c r="D28" s="836">
        <v>39</v>
      </c>
      <c r="E28" s="901" t="s">
        <v>6</v>
      </c>
      <c r="F28" s="1629"/>
      <c r="G28" s="210">
        <f>ROUND(D28*F28,2)</f>
        <v>0</v>
      </c>
      <c r="I28" s="121"/>
      <c r="K28" s="126"/>
    </row>
    <row r="29" spans="1:56">
      <c r="A29" s="13"/>
      <c r="B29" s="14"/>
      <c r="C29" s="52"/>
      <c r="D29" s="835"/>
      <c r="E29" s="902"/>
      <c r="F29" s="108"/>
      <c r="G29" s="209"/>
      <c r="I29" s="121"/>
      <c r="K29" s="125"/>
    </row>
    <row r="30" spans="1:56" ht="38.25">
      <c r="A30" s="11">
        <v>3</v>
      </c>
      <c r="B30" s="177" t="s">
        <v>100</v>
      </c>
      <c r="C30" s="297" t="s">
        <v>146</v>
      </c>
      <c r="D30" s="836">
        <v>1000</v>
      </c>
      <c r="E30" s="859" t="s">
        <v>5</v>
      </c>
      <c r="F30" s="1629"/>
      <c r="G30" s="210">
        <f>ROUND(D30*F30,2)</f>
        <v>0</v>
      </c>
      <c r="I30" s="121"/>
      <c r="K30" s="126"/>
    </row>
    <row r="31" spans="1:56">
      <c r="A31" s="6"/>
      <c r="B31" s="14"/>
      <c r="C31" s="52"/>
      <c r="D31" s="835"/>
      <c r="E31" s="902"/>
      <c r="F31" s="278"/>
      <c r="G31" s="209"/>
      <c r="K31" s="125"/>
    </row>
    <row r="32" spans="1:56" ht="25.5">
      <c r="A32" s="11">
        <v>4</v>
      </c>
      <c r="B32" s="12" t="s">
        <v>9</v>
      </c>
      <c r="C32" s="51" t="s">
        <v>68</v>
      </c>
      <c r="D32" s="836">
        <v>3</v>
      </c>
      <c r="E32" s="901" t="s">
        <v>6</v>
      </c>
      <c r="F32" s="1629"/>
      <c r="G32" s="210">
        <f>ROUND(D32*F32,2)</f>
        <v>0</v>
      </c>
      <c r="I32" s="121"/>
      <c r="K32" s="126"/>
    </row>
    <row r="33" spans="1:56">
      <c r="A33" s="13"/>
      <c r="B33" s="14"/>
      <c r="C33" s="52"/>
      <c r="D33" s="835"/>
      <c r="E33" s="902"/>
      <c r="F33" s="108"/>
      <c r="G33" s="209"/>
      <c r="I33" s="121"/>
      <c r="K33" s="125"/>
    </row>
    <row r="34" spans="1:56" ht="25.5">
      <c r="A34" s="11">
        <v>5</v>
      </c>
      <c r="B34" s="12" t="s">
        <v>34</v>
      </c>
      <c r="C34" s="51" t="s">
        <v>69</v>
      </c>
      <c r="D34" s="836">
        <v>1</v>
      </c>
      <c r="E34" s="901" t="s">
        <v>6</v>
      </c>
      <c r="F34" s="1629"/>
      <c r="G34" s="210">
        <f>ROUND(D34*F34,2)</f>
        <v>0</v>
      </c>
      <c r="I34" s="121"/>
      <c r="K34" s="126"/>
    </row>
    <row r="35" spans="1:56">
      <c r="A35" s="13"/>
      <c r="B35" s="14"/>
      <c r="C35" s="52"/>
      <c r="D35" s="835"/>
      <c r="E35" s="902"/>
      <c r="F35" s="108"/>
      <c r="G35" s="209"/>
      <c r="I35" s="121"/>
      <c r="K35" s="125"/>
    </row>
    <row r="36" spans="1:56">
      <c r="A36" s="11">
        <v>6</v>
      </c>
      <c r="B36" s="12" t="s">
        <v>71</v>
      </c>
      <c r="C36" s="323" t="s">
        <v>70</v>
      </c>
      <c r="D36" s="836">
        <v>40</v>
      </c>
      <c r="E36" s="901" t="s">
        <v>6</v>
      </c>
      <c r="F36" s="1629"/>
      <c r="G36" s="210">
        <f>ROUND(D36*F36,2)</f>
        <v>0</v>
      </c>
      <c r="I36" s="121"/>
      <c r="K36" s="126"/>
    </row>
    <row r="37" spans="1:56">
      <c r="A37" s="6"/>
      <c r="B37" s="14"/>
      <c r="C37" s="52"/>
      <c r="D37" s="835"/>
      <c r="E37" s="902"/>
      <c r="F37" s="108"/>
      <c r="G37" s="209"/>
      <c r="I37" s="121"/>
      <c r="K37" s="125"/>
    </row>
    <row r="38" spans="1:56" ht="25.5">
      <c r="A38" s="11">
        <v>7</v>
      </c>
      <c r="B38" s="12" t="s">
        <v>246</v>
      </c>
      <c r="C38" s="323" t="s">
        <v>245</v>
      </c>
      <c r="D38" s="836">
        <v>1</v>
      </c>
      <c r="E38" s="901" t="s">
        <v>6</v>
      </c>
      <c r="F38" s="1629"/>
      <c r="G38" s="210">
        <f>ROUND(D38*F38,2)</f>
        <v>0</v>
      </c>
      <c r="I38" s="121"/>
      <c r="K38" s="126"/>
    </row>
    <row r="39" spans="1:56">
      <c r="A39" s="13"/>
      <c r="B39" s="14"/>
      <c r="C39" s="52"/>
      <c r="D39" s="835"/>
      <c r="E39" s="902"/>
      <c r="F39" s="108"/>
      <c r="G39" s="209"/>
      <c r="K39" s="125"/>
    </row>
    <row r="40" spans="1:56" ht="25.5">
      <c r="A40" s="11">
        <v>8</v>
      </c>
      <c r="B40" s="12" t="s">
        <v>35</v>
      </c>
      <c r="C40" s="51" t="s">
        <v>72</v>
      </c>
      <c r="D40" s="836">
        <v>4313</v>
      </c>
      <c r="E40" s="901" t="s">
        <v>30</v>
      </c>
      <c r="F40" s="1629"/>
      <c r="G40" s="210">
        <f>ROUND(D40*F40,2)</f>
        <v>0</v>
      </c>
      <c r="I40" s="121"/>
      <c r="K40" s="126"/>
    </row>
    <row r="41" spans="1:56">
      <c r="A41" s="13"/>
      <c r="B41" s="14"/>
      <c r="C41" s="52"/>
      <c r="D41" s="835"/>
      <c r="E41" s="902"/>
      <c r="F41" s="108"/>
      <c r="G41" s="209"/>
      <c r="K41" s="125"/>
    </row>
    <row r="42" spans="1:56" ht="25.5">
      <c r="A42" s="11">
        <v>9</v>
      </c>
      <c r="B42" s="12" t="s">
        <v>126</v>
      </c>
      <c r="C42" s="51" t="s">
        <v>125</v>
      </c>
      <c r="D42" s="836">
        <v>1720</v>
      </c>
      <c r="E42" s="901" t="s">
        <v>30</v>
      </c>
      <c r="F42" s="1629"/>
      <c r="G42" s="210">
        <f>ROUND(D42*F42,2)</f>
        <v>0</v>
      </c>
      <c r="I42" s="121"/>
      <c r="K42" s="126"/>
    </row>
    <row r="43" spans="1:56">
      <c r="A43" s="6"/>
      <c r="B43" s="14"/>
      <c r="C43" s="52"/>
      <c r="D43" s="835"/>
      <c r="E43" s="902"/>
      <c r="F43" s="108"/>
      <c r="G43" s="209"/>
      <c r="I43" s="121"/>
      <c r="K43" s="125"/>
    </row>
    <row r="44" spans="1:56" s="103" customFormat="1" ht="25.5">
      <c r="A44" s="11">
        <v>10</v>
      </c>
      <c r="B44" s="12" t="s">
        <v>157</v>
      </c>
      <c r="C44" s="51" t="s">
        <v>158</v>
      </c>
      <c r="D44" s="836">
        <v>1720</v>
      </c>
      <c r="E44" s="901" t="s">
        <v>30</v>
      </c>
      <c r="F44" s="1629"/>
      <c r="G44" s="210">
        <f>ROUND(D44*F44,2)</f>
        <v>0</v>
      </c>
      <c r="H44" s="134"/>
      <c r="I44" s="127"/>
      <c r="J44" s="133"/>
      <c r="K44" s="126"/>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row>
    <row r="45" spans="1:56">
      <c r="A45" s="13"/>
      <c r="B45" s="14"/>
      <c r="C45" s="52"/>
      <c r="D45" s="835"/>
      <c r="E45" s="902"/>
      <c r="F45" s="108"/>
      <c r="G45" s="209"/>
      <c r="K45" s="125"/>
    </row>
    <row r="46" spans="1:56" ht="25.5">
      <c r="A46" s="11">
        <v>11</v>
      </c>
      <c r="B46" s="12" t="s">
        <v>74</v>
      </c>
      <c r="C46" s="51" t="s">
        <v>73</v>
      </c>
      <c r="D46" s="836">
        <v>780</v>
      </c>
      <c r="E46" s="901" t="s">
        <v>5</v>
      </c>
      <c r="F46" s="1629"/>
      <c r="G46" s="210">
        <f>ROUND(D46*F46,2)</f>
        <v>0</v>
      </c>
      <c r="I46" s="121"/>
      <c r="K46" s="126"/>
    </row>
    <row r="47" spans="1:56">
      <c r="A47" s="13"/>
      <c r="B47" s="14"/>
      <c r="C47" s="52"/>
      <c r="D47" s="835"/>
      <c r="E47" s="902"/>
      <c r="F47" s="108"/>
      <c r="G47" s="209"/>
      <c r="K47" s="125"/>
    </row>
    <row r="48" spans="1:56" ht="26.25" thickBot="1">
      <c r="A48" s="15">
        <v>12</v>
      </c>
      <c r="B48" s="276" t="s">
        <v>37</v>
      </c>
      <c r="C48" s="53" t="s">
        <v>75</v>
      </c>
      <c r="D48" s="838">
        <v>75</v>
      </c>
      <c r="E48" s="903" t="s">
        <v>5</v>
      </c>
      <c r="F48" s="1871"/>
      <c r="G48" s="211">
        <f>ROUND(D48*F48,2)</f>
        <v>0</v>
      </c>
      <c r="I48" s="121"/>
      <c r="K48" s="126"/>
    </row>
    <row r="49" spans="1:56" ht="13.5" thickTop="1">
      <c r="A49" s="4"/>
      <c r="B49" s="5"/>
      <c r="C49" s="47"/>
      <c r="D49" s="839"/>
      <c r="E49" s="898"/>
      <c r="F49" s="278"/>
      <c r="G49" s="208"/>
      <c r="K49" s="125"/>
    </row>
    <row r="50" spans="1:56" ht="13.5" thickBot="1">
      <c r="A50" s="277"/>
      <c r="B50" s="17"/>
      <c r="C50" s="43" t="s">
        <v>10</v>
      </c>
      <c r="D50" s="840"/>
      <c r="E50" s="904"/>
      <c r="F50" s="279"/>
      <c r="G50" s="214">
        <f>SUM(G25:G49)</f>
        <v>0</v>
      </c>
      <c r="K50" s="125"/>
    </row>
    <row r="51" spans="1:56">
      <c r="A51" s="18"/>
      <c r="B51" s="90"/>
      <c r="C51" s="55"/>
      <c r="D51" s="905"/>
      <c r="E51" s="906"/>
      <c r="F51" s="278"/>
      <c r="G51" s="319"/>
      <c r="K51" s="125"/>
    </row>
    <row r="52" spans="1:56" ht="15.75">
      <c r="A52" s="18"/>
      <c r="B52" s="98" t="s">
        <v>11</v>
      </c>
      <c r="C52" s="99" t="s">
        <v>12</v>
      </c>
      <c r="D52" s="839"/>
      <c r="E52" s="898"/>
      <c r="F52" s="278"/>
      <c r="G52" s="208"/>
      <c r="K52" s="125"/>
    </row>
    <row r="53" spans="1:56" ht="15.75">
      <c r="A53" s="19"/>
      <c r="B53" s="100"/>
      <c r="C53" s="101"/>
      <c r="D53" s="844"/>
      <c r="E53" s="907"/>
      <c r="F53" s="314"/>
      <c r="G53" s="218"/>
      <c r="K53" s="125"/>
    </row>
    <row r="54" spans="1:56" s="103" customFormat="1">
      <c r="A54" s="302"/>
      <c r="B54" s="109"/>
      <c r="C54" s="52"/>
      <c r="D54" s="839"/>
      <c r="E54" s="902"/>
      <c r="F54" s="110"/>
      <c r="G54" s="209"/>
      <c r="H54" s="134"/>
      <c r="I54" s="127"/>
      <c r="J54" s="128"/>
      <c r="K54" s="125"/>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row>
    <row r="55" spans="1:56" s="103" customFormat="1" ht="25.5">
      <c r="A55" s="114">
        <v>1</v>
      </c>
      <c r="B55" s="178" t="s">
        <v>150</v>
      </c>
      <c r="C55" s="51" t="s">
        <v>149</v>
      </c>
      <c r="D55" s="844">
        <v>5197</v>
      </c>
      <c r="E55" s="901" t="s">
        <v>26</v>
      </c>
      <c r="F55" s="1629"/>
      <c r="G55" s="210">
        <f>ROUND(D55*F55,2)</f>
        <v>0</v>
      </c>
      <c r="H55" s="134"/>
      <c r="I55" s="127"/>
      <c r="J55" s="128"/>
      <c r="K55" s="126"/>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row>
    <row r="56" spans="1:56">
      <c r="A56" s="302"/>
      <c r="B56" s="22"/>
      <c r="C56" s="45"/>
      <c r="D56" s="839"/>
      <c r="E56" s="898"/>
      <c r="F56" s="278"/>
      <c r="G56" s="208"/>
      <c r="K56" s="125"/>
    </row>
    <row r="57" spans="1:56" ht="63.75">
      <c r="A57" s="114">
        <v>2</v>
      </c>
      <c r="B57" s="21" t="s">
        <v>39</v>
      </c>
      <c r="C57" s="44" t="s">
        <v>82</v>
      </c>
      <c r="D57" s="844">
        <v>161</v>
      </c>
      <c r="E57" s="901" t="s">
        <v>26</v>
      </c>
      <c r="F57" s="1629"/>
      <c r="G57" s="210">
        <f>ROUND(D57*F57,2)</f>
        <v>0</v>
      </c>
      <c r="I57" s="121"/>
      <c r="K57" s="126"/>
    </row>
    <row r="58" spans="1:56">
      <c r="A58" s="302"/>
      <c r="B58" s="22"/>
      <c r="C58" s="45"/>
      <c r="D58" s="839"/>
      <c r="E58" s="898"/>
      <c r="F58" s="108"/>
      <c r="G58" s="208"/>
      <c r="I58" s="121"/>
      <c r="K58" s="125"/>
    </row>
    <row r="59" spans="1:56" ht="63.75">
      <c r="A59" s="114">
        <v>3</v>
      </c>
      <c r="B59" s="21" t="s">
        <v>152</v>
      </c>
      <c r="C59" s="44" t="s">
        <v>153</v>
      </c>
      <c r="D59" s="844">
        <v>424</v>
      </c>
      <c r="E59" s="901" t="s">
        <v>26</v>
      </c>
      <c r="F59" s="1629"/>
      <c r="G59" s="210">
        <f>ROUND(D59*F59,2)</f>
        <v>0</v>
      </c>
      <c r="I59" s="121"/>
      <c r="K59" s="126"/>
    </row>
    <row r="60" spans="1:56">
      <c r="A60" s="302"/>
      <c r="B60" s="22"/>
      <c r="C60" s="45"/>
      <c r="D60" s="839"/>
      <c r="E60" s="902"/>
      <c r="F60" s="108"/>
      <c r="G60" s="209"/>
      <c r="I60" s="121"/>
      <c r="K60" s="125"/>
      <c r="L60" s="320"/>
    </row>
    <row r="61" spans="1:56" s="103" customFormat="1" ht="63.75">
      <c r="A61" s="114">
        <v>4</v>
      </c>
      <c r="B61" s="115" t="s">
        <v>60</v>
      </c>
      <c r="C61" s="51" t="s">
        <v>83</v>
      </c>
      <c r="D61" s="844">
        <v>750</v>
      </c>
      <c r="E61" s="901" t="s">
        <v>36</v>
      </c>
      <c r="F61" s="1629"/>
      <c r="G61" s="210">
        <f>ROUND(D61*F61,2)</f>
        <v>0</v>
      </c>
      <c r="H61" s="134"/>
      <c r="I61" s="127"/>
      <c r="J61" s="128"/>
      <c r="K61" s="131"/>
      <c r="L61" s="320"/>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row>
    <row r="62" spans="1:56">
      <c r="A62" s="302"/>
      <c r="B62" s="22"/>
      <c r="C62" s="45"/>
      <c r="D62" s="839"/>
      <c r="E62" s="898"/>
      <c r="F62" s="108"/>
      <c r="G62" s="208"/>
      <c r="I62" s="121"/>
      <c r="K62" s="125"/>
      <c r="L62" s="320"/>
    </row>
    <row r="63" spans="1:56" ht="25.5">
      <c r="A63" s="114">
        <v>5</v>
      </c>
      <c r="B63" s="21" t="s">
        <v>40</v>
      </c>
      <c r="C63" s="44" t="s">
        <v>84</v>
      </c>
      <c r="D63" s="844">
        <v>1</v>
      </c>
      <c r="E63" s="901" t="s">
        <v>26</v>
      </c>
      <c r="F63" s="1629"/>
      <c r="G63" s="210">
        <f>ROUND(D63*F63,2)</f>
        <v>0</v>
      </c>
      <c r="I63" s="121"/>
      <c r="K63" s="126"/>
      <c r="L63" s="321"/>
    </row>
    <row r="64" spans="1:56">
      <c r="A64" s="302"/>
      <c r="B64" s="22"/>
      <c r="C64" s="45"/>
      <c r="D64" s="839"/>
      <c r="E64" s="898"/>
      <c r="F64" s="108"/>
      <c r="G64" s="208"/>
      <c r="I64" s="121"/>
      <c r="K64" s="125"/>
    </row>
    <row r="65" spans="1:56" ht="25.5">
      <c r="A65" s="114">
        <v>6</v>
      </c>
      <c r="B65" s="21" t="s">
        <v>41</v>
      </c>
      <c r="C65" s="44" t="s">
        <v>85</v>
      </c>
      <c r="D65" s="844">
        <v>1</v>
      </c>
      <c r="E65" s="907" t="s">
        <v>26</v>
      </c>
      <c r="F65" s="1629"/>
      <c r="G65" s="210">
        <f>ROUND(D65*F65,2)</f>
        <v>0</v>
      </c>
      <c r="I65" s="121"/>
      <c r="K65" s="126"/>
    </row>
    <row r="66" spans="1:56">
      <c r="A66" s="302"/>
      <c r="B66" s="22"/>
      <c r="C66" s="45"/>
      <c r="D66" s="839"/>
      <c r="E66" s="898"/>
      <c r="F66" s="108"/>
      <c r="G66" s="209"/>
      <c r="I66" s="121"/>
      <c r="K66" s="125"/>
    </row>
    <row r="67" spans="1:56" s="103" customFormat="1" ht="25.5">
      <c r="A67" s="114">
        <v>7</v>
      </c>
      <c r="B67" s="115" t="s">
        <v>61</v>
      </c>
      <c r="C67" s="51" t="s">
        <v>86</v>
      </c>
      <c r="D67" s="845">
        <v>5622</v>
      </c>
      <c r="E67" s="901" t="s">
        <v>25</v>
      </c>
      <c r="F67" s="1629"/>
      <c r="G67" s="210">
        <f>ROUND(D67*F67,2)</f>
        <v>0</v>
      </c>
      <c r="H67" s="134"/>
      <c r="I67" s="127"/>
      <c r="J67" s="128"/>
      <c r="K67" s="131"/>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row>
    <row r="68" spans="1:56">
      <c r="A68" s="302"/>
      <c r="B68" s="268"/>
      <c r="C68" s="181"/>
      <c r="D68" s="846"/>
      <c r="E68" s="908"/>
      <c r="F68" s="269"/>
      <c r="G68" s="270"/>
      <c r="I68" s="121"/>
      <c r="K68" s="125"/>
    </row>
    <row r="69" spans="1:56" s="103" customFormat="1" ht="38.25">
      <c r="A69" s="114">
        <v>8</v>
      </c>
      <c r="B69" s="115" t="s">
        <v>180</v>
      </c>
      <c r="C69" s="51" t="s">
        <v>181</v>
      </c>
      <c r="D69" s="845">
        <v>3512</v>
      </c>
      <c r="E69" s="901" t="s">
        <v>25</v>
      </c>
      <c r="F69" s="1629"/>
      <c r="G69" s="210">
        <f>ROUND(D69*F69,2)</f>
        <v>0</v>
      </c>
      <c r="H69" s="134"/>
      <c r="I69" s="127"/>
      <c r="J69" s="128"/>
      <c r="K69" s="131"/>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row>
    <row r="70" spans="1:56">
      <c r="A70" s="302"/>
      <c r="B70" s="27"/>
      <c r="C70" s="47"/>
      <c r="D70" s="839"/>
      <c r="E70" s="898"/>
      <c r="F70" s="278"/>
      <c r="G70" s="208"/>
      <c r="K70" s="125"/>
    </row>
    <row r="71" spans="1:56" s="280" customFormat="1" ht="26.25" thickBot="1">
      <c r="A71" s="114">
        <v>9</v>
      </c>
      <c r="B71" s="21" t="s">
        <v>206</v>
      </c>
      <c r="C71" s="44" t="s">
        <v>205</v>
      </c>
      <c r="D71" s="844">
        <v>623</v>
      </c>
      <c r="E71" s="901" t="s">
        <v>26</v>
      </c>
      <c r="F71" s="1629"/>
      <c r="G71" s="210">
        <f>ROUND(D71*F71,2)</f>
        <v>0</v>
      </c>
      <c r="H71" s="41"/>
      <c r="I71" s="121"/>
      <c r="J71" s="133"/>
      <c r="K71" s="126"/>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1:56" s="103" customFormat="1" ht="13.5" thickTop="1">
      <c r="A72" s="302"/>
      <c r="B72" s="109"/>
      <c r="C72" s="52"/>
      <c r="D72" s="839"/>
      <c r="E72" s="902"/>
      <c r="F72" s="110"/>
      <c r="G72" s="209"/>
      <c r="H72" s="134"/>
      <c r="I72" s="127"/>
      <c r="J72" s="128"/>
      <c r="K72" s="132"/>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row>
    <row r="73" spans="1:56" s="103" customFormat="1" ht="38.25">
      <c r="A73" s="114">
        <v>10</v>
      </c>
      <c r="B73" s="115" t="s">
        <v>207</v>
      </c>
      <c r="C73" s="51" t="s">
        <v>208</v>
      </c>
      <c r="D73" s="844">
        <v>750</v>
      </c>
      <c r="E73" s="901" t="s">
        <v>36</v>
      </c>
      <c r="F73" s="1629"/>
      <c r="G73" s="210">
        <f>ROUND(D73*F73,2)</f>
        <v>0</v>
      </c>
      <c r="H73" s="134"/>
      <c r="I73" s="127"/>
      <c r="J73" s="128"/>
      <c r="K73" s="131"/>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row>
    <row r="74" spans="1:56">
      <c r="A74" s="302"/>
      <c r="B74" s="22"/>
      <c r="C74" s="52"/>
      <c r="D74" s="834"/>
      <c r="E74" s="898"/>
      <c r="F74" s="108"/>
      <c r="G74" s="208"/>
      <c r="I74" s="121"/>
      <c r="K74" s="125"/>
    </row>
    <row r="75" spans="1:56" ht="51">
      <c r="A75" s="114">
        <v>11</v>
      </c>
      <c r="B75" s="21" t="s">
        <v>248</v>
      </c>
      <c r="C75" s="51" t="s">
        <v>249</v>
      </c>
      <c r="D75" s="852">
        <v>82</v>
      </c>
      <c r="E75" s="907" t="s">
        <v>36</v>
      </c>
      <c r="F75" s="1629"/>
      <c r="G75" s="210">
        <f>ROUND(D75*F75,2)</f>
        <v>0</v>
      </c>
      <c r="I75" s="121"/>
      <c r="K75" s="126"/>
    </row>
    <row r="76" spans="1:56">
      <c r="A76" s="302"/>
      <c r="B76" s="22"/>
      <c r="C76" s="52"/>
      <c r="D76" s="834"/>
      <c r="E76" s="898"/>
      <c r="F76" s="108"/>
      <c r="G76" s="208"/>
      <c r="I76" s="121"/>
      <c r="K76" s="125"/>
    </row>
    <row r="77" spans="1:56" ht="25.5">
      <c r="A77" s="114">
        <v>12</v>
      </c>
      <c r="B77" s="21" t="s">
        <v>251</v>
      </c>
      <c r="C77" s="51" t="s">
        <v>252</v>
      </c>
      <c r="D77" s="852">
        <v>301</v>
      </c>
      <c r="E77" s="907" t="s">
        <v>36</v>
      </c>
      <c r="F77" s="1629"/>
      <c r="G77" s="210">
        <f>ROUND(D77*F77,2)</f>
        <v>0</v>
      </c>
      <c r="I77" s="121"/>
      <c r="K77" s="126"/>
    </row>
    <row r="78" spans="1:56">
      <c r="A78" s="302"/>
      <c r="B78" s="22"/>
      <c r="C78" s="45"/>
      <c r="D78" s="839"/>
      <c r="E78" s="898"/>
      <c r="F78" s="108"/>
      <c r="G78" s="208"/>
      <c r="I78" s="121"/>
      <c r="K78" s="125"/>
    </row>
    <row r="79" spans="1:56" ht="25.5">
      <c r="A79" s="114">
        <v>13</v>
      </c>
      <c r="B79" s="21" t="s">
        <v>210</v>
      </c>
      <c r="C79" s="44" t="s">
        <v>209</v>
      </c>
      <c r="D79" s="844">
        <v>1556</v>
      </c>
      <c r="E79" s="901" t="s">
        <v>26</v>
      </c>
      <c r="F79" s="1629"/>
      <c r="G79" s="210">
        <f>ROUND(D79*F79,2)</f>
        <v>0</v>
      </c>
      <c r="I79" s="121"/>
      <c r="K79" s="126"/>
    </row>
    <row r="80" spans="1:56">
      <c r="A80" s="302"/>
      <c r="B80" s="22"/>
      <c r="C80" s="45"/>
      <c r="D80" s="839"/>
      <c r="E80" s="898"/>
      <c r="F80" s="108"/>
      <c r="G80" s="208"/>
      <c r="I80" s="121"/>
      <c r="K80" s="125"/>
    </row>
    <row r="81" spans="1:63" ht="25.5">
      <c r="A81" s="114">
        <v>14</v>
      </c>
      <c r="B81" s="21" t="s">
        <v>147</v>
      </c>
      <c r="C81" s="44" t="s">
        <v>148</v>
      </c>
      <c r="D81" s="844">
        <v>2333</v>
      </c>
      <c r="E81" s="901" t="s">
        <v>26</v>
      </c>
      <c r="F81" s="1629"/>
      <c r="G81" s="210">
        <f>ROUND(D81*F81,2)</f>
        <v>0</v>
      </c>
      <c r="I81" s="121"/>
      <c r="K81" s="126"/>
    </row>
    <row r="82" spans="1:63">
      <c r="A82" s="302"/>
      <c r="B82" s="20"/>
      <c r="C82" s="55"/>
      <c r="D82" s="839"/>
      <c r="E82" s="898"/>
      <c r="F82" s="1874"/>
      <c r="G82" s="208"/>
      <c r="K82" s="125"/>
    </row>
    <row r="83" spans="1:63" ht="25.5">
      <c r="A83" s="1219">
        <v>15</v>
      </c>
      <c r="B83" s="1220" t="s">
        <v>42</v>
      </c>
      <c r="C83" s="1221" t="s">
        <v>118</v>
      </c>
      <c r="D83" s="549">
        <v>1448</v>
      </c>
      <c r="E83" s="1176" t="s">
        <v>25</v>
      </c>
      <c r="F83" s="1629"/>
      <c r="G83" s="773">
        <f>ROUND(D83*F83,2)</f>
        <v>0</v>
      </c>
      <c r="I83" s="121"/>
      <c r="J83" s="117"/>
      <c r="K83" s="126"/>
    </row>
    <row r="84" spans="1:63">
      <c r="A84" s="1219"/>
      <c r="B84" s="1222"/>
      <c r="C84" s="813"/>
      <c r="D84" s="549"/>
      <c r="E84" s="1177"/>
      <c r="F84" s="809"/>
      <c r="G84" s="578"/>
      <c r="H84" s="102"/>
      <c r="I84" s="102"/>
      <c r="J84" s="102"/>
      <c r="K84" s="102"/>
      <c r="L84" s="102"/>
      <c r="M84" s="102"/>
      <c r="N84" s="102"/>
      <c r="O84" s="41"/>
      <c r="P84" s="121"/>
      <c r="R84" s="126"/>
      <c r="BE84" s="133"/>
      <c r="BF84" s="133"/>
      <c r="BG84" s="133"/>
      <c r="BH84" s="133"/>
      <c r="BI84" s="133"/>
      <c r="BJ84" s="133"/>
      <c r="BK84" s="133"/>
    </row>
    <row r="85" spans="1:63" ht="25.5">
      <c r="A85" s="1219">
        <v>16</v>
      </c>
      <c r="B85" s="1222">
        <v>29113</v>
      </c>
      <c r="C85" s="813" t="s">
        <v>154</v>
      </c>
      <c r="D85" s="549">
        <v>493</v>
      </c>
      <c r="E85" s="1176" t="s">
        <v>63</v>
      </c>
      <c r="F85" s="1629"/>
      <c r="G85" s="773">
        <f>ROUND(D85*F85,2)</f>
        <v>0</v>
      </c>
      <c r="H85" s="102"/>
      <c r="I85" s="102"/>
      <c r="J85" s="102"/>
      <c r="K85" s="102"/>
      <c r="L85" s="102"/>
      <c r="M85" s="102"/>
      <c r="N85" s="102"/>
      <c r="O85" s="41"/>
      <c r="P85" s="121"/>
      <c r="R85" s="125"/>
      <c r="BE85" s="133"/>
      <c r="BF85" s="133"/>
      <c r="BG85" s="133"/>
      <c r="BH85" s="133"/>
      <c r="BI85" s="133"/>
      <c r="BJ85" s="133"/>
      <c r="BK85" s="133"/>
    </row>
    <row r="86" spans="1:63">
      <c r="A86" s="1219"/>
      <c r="B86" s="1222"/>
      <c r="C86" s="813"/>
      <c r="D86" s="549"/>
      <c r="E86" s="1177"/>
      <c r="F86" s="809"/>
      <c r="G86" s="578"/>
      <c r="H86" s="102"/>
      <c r="I86" s="102"/>
      <c r="J86" s="102"/>
      <c r="K86" s="102"/>
      <c r="L86" s="102"/>
      <c r="M86" s="102"/>
      <c r="N86" s="102"/>
      <c r="O86" s="41"/>
      <c r="P86" s="121"/>
      <c r="R86" s="126"/>
      <c r="BE86" s="133"/>
      <c r="BF86" s="133"/>
      <c r="BG86" s="133"/>
      <c r="BH86" s="133"/>
      <c r="BI86" s="133"/>
      <c r="BJ86" s="133"/>
      <c r="BK86" s="133"/>
    </row>
    <row r="87" spans="1:63" ht="25.5">
      <c r="A87" s="114">
        <v>17</v>
      </c>
      <c r="B87" s="246">
        <v>29121</v>
      </c>
      <c r="C87" s="247" t="s">
        <v>247</v>
      </c>
      <c r="D87" s="844">
        <v>13066</v>
      </c>
      <c r="E87" s="901" t="s">
        <v>63</v>
      </c>
      <c r="F87" s="1629"/>
      <c r="G87" s="210">
        <f>ROUND(D87*F87,2)</f>
        <v>0</v>
      </c>
      <c r="H87" s="102"/>
      <c r="I87" s="102"/>
      <c r="J87" s="102"/>
      <c r="K87" s="102"/>
      <c r="L87" s="102"/>
      <c r="M87" s="102"/>
      <c r="N87" s="102"/>
      <c r="O87" s="41"/>
      <c r="P87" s="121"/>
      <c r="R87" s="125"/>
      <c r="BE87" s="133"/>
      <c r="BF87" s="133"/>
      <c r="BG87" s="133"/>
      <c r="BH87" s="133"/>
      <c r="BI87" s="133"/>
      <c r="BJ87" s="133"/>
      <c r="BK87" s="133"/>
    </row>
    <row r="88" spans="1:63">
      <c r="A88" s="302"/>
      <c r="B88" s="27"/>
      <c r="C88" s="47"/>
      <c r="D88" s="839"/>
      <c r="E88" s="898"/>
      <c r="F88" s="108"/>
      <c r="G88" s="208"/>
      <c r="H88" s="102"/>
      <c r="I88" s="102"/>
      <c r="J88" s="102"/>
      <c r="K88" s="102"/>
      <c r="L88" s="102"/>
      <c r="M88" s="102"/>
      <c r="N88" s="102"/>
      <c r="O88" s="41"/>
      <c r="P88" s="121"/>
      <c r="R88" s="126"/>
      <c r="BE88" s="133"/>
      <c r="BF88" s="133"/>
      <c r="BG88" s="133"/>
      <c r="BH88" s="133"/>
      <c r="BI88" s="133"/>
      <c r="BJ88" s="133"/>
      <c r="BK88" s="133"/>
    </row>
    <row r="89" spans="1:63" ht="25.5">
      <c r="A89" s="114">
        <v>18</v>
      </c>
      <c r="B89" s="246">
        <v>29133</v>
      </c>
      <c r="C89" s="247" t="s">
        <v>43</v>
      </c>
      <c r="D89" s="844">
        <v>6015</v>
      </c>
      <c r="E89" s="901" t="s">
        <v>26</v>
      </c>
      <c r="F89" s="1629"/>
      <c r="G89" s="210">
        <f>ROUND(D89*F89,2)</f>
        <v>0</v>
      </c>
      <c r="H89" s="296"/>
      <c r="I89" s="102"/>
      <c r="J89" s="102"/>
      <c r="K89" s="102"/>
      <c r="L89" s="102"/>
      <c r="M89" s="102"/>
      <c r="N89" s="102"/>
      <c r="O89" s="41"/>
      <c r="P89" s="121"/>
      <c r="R89" s="125"/>
      <c r="BE89" s="133"/>
      <c r="BF89" s="133"/>
      <c r="BG89" s="133"/>
      <c r="BH89" s="133"/>
      <c r="BI89" s="133"/>
      <c r="BJ89" s="133"/>
      <c r="BK89" s="133"/>
    </row>
    <row r="90" spans="1:63" s="281" customFormat="1" ht="13.5" thickBot="1">
      <c r="A90" s="18"/>
      <c r="B90" s="27"/>
      <c r="C90" s="47"/>
      <c r="D90" s="839"/>
      <c r="E90" s="902"/>
      <c r="F90" s="108"/>
      <c r="G90" s="209"/>
      <c r="H90" s="41"/>
      <c r="I90" s="117"/>
      <c r="J90" s="133"/>
      <c r="K90" s="125"/>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row>
    <row r="91" spans="1:63" s="282" customFormat="1" ht="26.25" thickBot="1">
      <c r="A91" s="23">
        <v>19</v>
      </c>
      <c r="B91" s="24" t="s">
        <v>44</v>
      </c>
      <c r="C91" s="46" t="s">
        <v>45</v>
      </c>
      <c r="D91" s="847">
        <v>518</v>
      </c>
      <c r="E91" s="909" t="s">
        <v>26</v>
      </c>
      <c r="F91" s="1871"/>
      <c r="G91" s="211">
        <f>ROUND(D91*F91,2)</f>
        <v>0</v>
      </c>
      <c r="H91" s="41"/>
      <c r="I91" s="117"/>
      <c r="J91" s="133"/>
      <c r="K91" s="125"/>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row>
    <row r="92" spans="1:63" ht="13.5" thickTop="1">
      <c r="A92" s="18"/>
      <c r="B92" s="90"/>
      <c r="C92" s="298"/>
      <c r="D92" s="839"/>
      <c r="E92" s="898"/>
      <c r="F92" s="278"/>
      <c r="G92" s="299"/>
      <c r="K92" s="125"/>
    </row>
    <row r="93" spans="1:63" ht="13.5" thickBot="1">
      <c r="A93" s="283"/>
      <c r="B93" s="17"/>
      <c r="C93" s="43" t="s">
        <v>13</v>
      </c>
      <c r="D93" s="840"/>
      <c r="E93" s="904"/>
      <c r="F93" s="279"/>
      <c r="G93" s="214">
        <f>SUM(G54:G92)</f>
        <v>0</v>
      </c>
      <c r="K93" s="125"/>
    </row>
    <row r="94" spans="1:63">
      <c r="A94" s="95"/>
      <c r="B94" s="96"/>
      <c r="C94" s="97"/>
      <c r="D94" s="849"/>
      <c r="E94" s="911"/>
      <c r="F94" s="313"/>
      <c r="G94" s="220"/>
      <c r="K94" s="125"/>
    </row>
    <row r="95" spans="1:63" ht="15.75">
      <c r="A95" s="18"/>
      <c r="B95" s="98" t="s">
        <v>14</v>
      </c>
      <c r="C95" s="99" t="s">
        <v>23</v>
      </c>
      <c r="D95" s="839"/>
      <c r="E95" s="898"/>
      <c r="F95" s="278"/>
      <c r="G95" s="208"/>
      <c r="K95" s="125"/>
    </row>
    <row r="96" spans="1:63" ht="15.75">
      <c r="A96" s="19"/>
      <c r="B96" s="100"/>
      <c r="C96" s="101"/>
      <c r="D96" s="844"/>
      <c r="E96" s="907"/>
      <c r="F96" s="314"/>
      <c r="G96" s="218"/>
      <c r="I96" s="121"/>
      <c r="K96" s="125"/>
    </row>
    <row r="97" spans="1:56">
      <c r="A97" s="18"/>
      <c r="B97" s="22"/>
      <c r="C97" s="45"/>
      <c r="D97" s="839"/>
      <c r="E97" s="898"/>
      <c r="F97" s="108"/>
      <c r="G97" s="209"/>
      <c r="K97" s="125"/>
    </row>
    <row r="98" spans="1:56" ht="38.25">
      <c r="A98" s="19">
        <v>1</v>
      </c>
      <c r="B98" s="180" t="s">
        <v>87</v>
      </c>
      <c r="C98" s="44" t="s">
        <v>88</v>
      </c>
      <c r="D98" s="1866">
        <f>1305+100</f>
        <v>1405</v>
      </c>
      <c r="E98" s="907" t="s">
        <v>26</v>
      </c>
      <c r="F98" s="1629"/>
      <c r="G98" s="210">
        <f>ROUND(D98*F98,2)</f>
        <v>0</v>
      </c>
      <c r="I98" s="121"/>
      <c r="K98" s="125"/>
    </row>
    <row r="99" spans="1:56" s="280" customFormat="1" ht="13.5" thickBot="1">
      <c r="A99" s="18"/>
      <c r="B99" s="20"/>
      <c r="C99" s="55"/>
      <c r="D99" s="839"/>
      <c r="E99" s="898"/>
      <c r="F99" s="108"/>
      <c r="G99" s="208"/>
      <c r="H99" s="41"/>
      <c r="I99" s="117"/>
      <c r="J99" s="133"/>
      <c r="K99" s="125"/>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row>
    <row r="100" spans="1:56" ht="39" thickTop="1">
      <c r="A100" s="19">
        <v>2</v>
      </c>
      <c r="B100" s="21" t="s">
        <v>275</v>
      </c>
      <c r="C100" s="44" t="s">
        <v>274</v>
      </c>
      <c r="D100" s="844">
        <v>432</v>
      </c>
      <c r="E100" s="901" t="s">
        <v>25</v>
      </c>
      <c r="F100" s="1629"/>
      <c r="G100" s="210">
        <f>ROUND(D100*F100,2)</f>
        <v>0</v>
      </c>
      <c r="K100" s="125"/>
    </row>
    <row r="101" spans="1:56">
      <c r="A101" s="18"/>
      <c r="B101" s="22"/>
      <c r="C101" s="45"/>
      <c r="D101" s="839"/>
      <c r="E101" s="902"/>
      <c r="F101" s="108"/>
      <c r="G101" s="209"/>
      <c r="K101" s="125"/>
    </row>
    <row r="102" spans="1:56" ht="38.25">
      <c r="A102" s="19">
        <v>3</v>
      </c>
      <c r="B102" s="21" t="s">
        <v>182</v>
      </c>
      <c r="C102" s="44" t="s">
        <v>183</v>
      </c>
      <c r="D102" s="1866">
        <f>4401+1050</f>
        <v>5451</v>
      </c>
      <c r="E102" s="901" t="s">
        <v>25</v>
      </c>
      <c r="F102" s="1629"/>
      <c r="G102" s="210">
        <f>ROUND(D102*F102,2)</f>
        <v>0</v>
      </c>
      <c r="K102" s="125"/>
    </row>
    <row r="103" spans="1:56">
      <c r="A103" s="18"/>
      <c r="B103" s="20"/>
      <c r="C103" s="55"/>
      <c r="D103" s="839"/>
      <c r="E103" s="898"/>
      <c r="F103" s="278"/>
      <c r="G103" s="208"/>
      <c r="K103" s="125"/>
    </row>
    <row r="104" spans="1:56" ht="38.25">
      <c r="A104" s="19">
        <v>4</v>
      </c>
      <c r="B104" s="21" t="s">
        <v>184</v>
      </c>
      <c r="C104" s="44" t="s">
        <v>185</v>
      </c>
      <c r="D104" s="844">
        <v>22</v>
      </c>
      <c r="E104" s="907" t="s">
        <v>36</v>
      </c>
      <c r="F104" s="1629"/>
      <c r="G104" s="210">
        <f>ROUND(D104*F104,2)</f>
        <v>0</v>
      </c>
      <c r="K104" s="125"/>
    </row>
    <row r="105" spans="1:56">
      <c r="A105" s="18"/>
      <c r="B105" s="20"/>
      <c r="C105" s="55"/>
      <c r="D105" s="839"/>
      <c r="E105" s="898"/>
      <c r="F105" s="278"/>
      <c r="G105" s="208"/>
      <c r="K105" s="125"/>
    </row>
    <row r="106" spans="1:56" ht="25.5">
      <c r="A106" s="19">
        <v>5</v>
      </c>
      <c r="B106" s="21" t="s">
        <v>90</v>
      </c>
      <c r="C106" s="44" t="s">
        <v>89</v>
      </c>
      <c r="D106" s="844">
        <v>4</v>
      </c>
      <c r="E106" s="907" t="s">
        <v>36</v>
      </c>
      <c r="F106" s="1629"/>
      <c r="G106" s="210">
        <f>ROUND(D106*F106,2)</f>
        <v>0</v>
      </c>
      <c r="K106" s="125"/>
    </row>
    <row r="107" spans="1:56">
      <c r="A107" s="18"/>
      <c r="B107" s="22"/>
      <c r="C107" s="45"/>
      <c r="D107" s="839"/>
      <c r="E107" s="898"/>
      <c r="F107" s="278"/>
      <c r="G107" s="209"/>
      <c r="K107" s="125"/>
    </row>
    <row r="108" spans="1:56" ht="51">
      <c r="A108" s="19">
        <v>6</v>
      </c>
      <c r="B108" s="21" t="s">
        <v>212</v>
      </c>
      <c r="C108" s="293" t="s">
        <v>1075</v>
      </c>
      <c r="D108" s="844">
        <v>6324</v>
      </c>
      <c r="E108" s="907" t="s">
        <v>25</v>
      </c>
      <c r="F108" s="1629"/>
      <c r="G108" s="210">
        <f>ROUND(D108*F108,2)</f>
        <v>0</v>
      </c>
      <c r="I108" s="121"/>
      <c r="K108" s="125"/>
    </row>
    <row r="109" spans="1:56" s="103" customFormat="1">
      <c r="A109" s="18"/>
      <c r="B109" s="22"/>
      <c r="C109" s="45"/>
      <c r="D109" s="839"/>
      <c r="E109" s="898"/>
      <c r="F109" s="108"/>
      <c r="G109" s="209"/>
      <c r="H109" s="134"/>
      <c r="I109" s="127"/>
      <c r="J109" s="128"/>
      <c r="K109" s="131"/>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row>
    <row r="110" spans="1:56" ht="38.25">
      <c r="A110" s="19">
        <v>7</v>
      </c>
      <c r="B110" s="21" t="s">
        <v>46</v>
      </c>
      <c r="C110" s="44" t="s">
        <v>91</v>
      </c>
      <c r="D110" s="844">
        <v>683</v>
      </c>
      <c r="E110" s="907" t="s">
        <v>5</v>
      </c>
      <c r="F110" s="1629"/>
      <c r="G110" s="210">
        <f>ROUND(D110*F110,2)</f>
        <v>0</v>
      </c>
      <c r="I110" s="121"/>
      <c r="K110" s="125"/>
    </row>
    <row r="111" spans="1:56">
      <c r="A111" s="18"/>
      <c r="B111" s="109"/>
      <c r="C111" s="52"/>
      <c r="D111" s="839"/>
      <c r="E111" s="902"/>
      <c r="F111" s="110"/>
      <c r="G111" s="209"/>
      <c r="K111" s="125"/>
    </row>
    <row r="112" spans="1:56" ht="38.25">
      <c r="A112" s="19">
        <v>8</v>
      </c>
      <c r="B112" s="115" t="s">
        <v>102</v>
      </c>
      <c r="C112" s="51" t="s">
        <v>101</v>
      </c>
      <c r="D112" s="844">
        <v>29</v>
      </c>
      <c r="E112" s="901" t="s">
        <v>5</v>
      </c>
      <c r="F112" s="1629"/>
      <c r="G112" s="210">
        <f>ROUND(D112*F112,2)</f>
        <v>0</v>
      </c>
      <c r="K112" s="125"/>
    </row>
    <row r="113" spans="1:56">
      <c r="A113" s="18"/>
      <c r="B113" s="22"/>
      <c r="C113" s="45"/>
      <c r="D113" s="839"/>
      <c r="E113" s="898"/>
      <c r="F113" s="108"/>
      <c r="G113" s="209"/>
      <c r="K113" s="125"/>
    </row>
    <row r="114" spans="1:56" ht="26.25" thickBot="1">
      <c r="A114" s="23">
        <v>9</v>
      </c>
      <c r="B114" s="24" t="s">
        <v>48</v>
      </c>
      <c r="C114" s="46" t="s">
        <v>93</v>
      </c>
      <c r="D114" s="847">
        <v>196</v>
      </c>
      <c r="E114" s="909" t="s">
        <v>36</v>
      </c>
      <c r="F114" s="1871"/>
      <c r="G114" s="211">
        <f>ROUND(D114*F114,2)</f>
        <v>0</v>
      </c>
      <c r="K114" s="125"/>
    </row>
    <row r="115" spans="1:56" ht="13.5" thickTop="1">
      <c r="A115" s="18"/>
      <c r="B115" s="90"/>
      <c r="C115" s="47"/>
      <c r="D115" s="839"/>
      <c r="E115" s="898"/>
      <c r="F115" s="278"/>
      <c r="G115" s="208"/>
      <c r="K115" s="125"/>
    </row>
    <row r="116" spans="1:56" ht="13.5" thickBot="1">
      <c r="A116" s="25"/>
      <c r="B116" s="91"/>
      <c r="C116" s="43" t="s">
        <v>24</v>
      </c>
      <c r="D116" s="840"/>
      <c r="E116" s="904"/>
      <c r="F116" s="279"/>
      <c r="G116" s="214">
        <f>SUM(G97:G115)</f>
        <v>0</v>
      </c>
      <c r="K116" s="125"/>
    </row>
    <row r="117" spans="1:56" s="157" customFormat="1">
      <c r="A117" s="4"/>
      <c r="B117" s="5"/>
      <c r="C117" s="47"/>
      <c r="D117" s="839"/>
      <c r="E117" s="898"/>
      <c r="F117" s="278"/>
      <c r="G117" s="208"/>
      <c r="H117" s="41"/>
      <c r="I117" s="121"/>
      <c r="J117" s="133"/>
      <c r="K117" s="126"/>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row>
    <row r="118" spans="1:56" s="133" customFormat="1" ht="15.75">
      <c r="A118" s="18"/>
      <c r="B118" s="98" t="s">
        <v>15</v>
      </c>
      <c r="C118" s="99" t="s">
        <v>16</v>
      </c>
      <c r="D118" s="839"/>
      <c r="E118" s="898"/>
      <c r="F118" s="278"/>
      <c r="G118" s="208"/>
      <c r="H118" s="41"/>
      <c r="I118" s="121"/>
      <c r="K118" s="125"/>
    </row>
    <row r="119" spans="1:56" s="157" customFormat="1" ht="15.75">
      <c r="A119" s="19"/>
      <c r="B119" s="100"/>
      <c r="C119" s="101"/>
      <c r="D119" s="844"/>
      <c r="E119" s="907"/>
      <c r="F119" s="314"/>
      <c r="G119" s="218"/>
      <c r="H119" s="41"/>
      <c r="I119" s="121"/>
      <c r="J119" s="133"/>
      <c r="K119" s="126"/>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row>
    <row r="120" spans="1:56" s="157" customFormat="1" ht="15.75">
      <c r="A120" s="179"/>
      <c r="B120" s="305"/>
      <c r="C120" s="306"/>
      <c r="D120" s="1206"/>
      <c r="E120" s="908"/>
      <c r="F120" s="324"/>
      <c r="G120" s="307"/>
      <c r="H120" s="41"/>
      <c r="I120" s="121"/>
      <c r="J120" s="133"/>
      <c r="K120" s="126"/>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row>
    <row r="121" spans="1:56" s="157" customFormat="1" ht="51">
      <c r="A121" s="19">
        <v>1</v>
      </c>
      <c r="B121" s="21" t="s">
        <v>285</v>
      </c>
      <c r="C121" s="51" t="s">
        <v>286</v>
      </c>
      <c r="D121" s="852">
        <v>3</v>
      </c>
      <c r="E121" s="907" t="s">
        <v>25</v>
      </c>
      <c r="F121" s="1629"/>
      <c r="G121" s="210">
        <f>ROUND(D121*F121,2)</f>
        <v>0</v>
      </c>
      <c r="H121" s="41"/>
      <c r="I121" s="121"/>
      <c r="J121" s="133"/>
      <c r="K121" s="126"/>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row>
    <row r="122" spans="1:56" s="133" customFormat="1">
      <c r="A122" s="18"/>
      <c r="B122" s="22"/>
      <c r="C122" s="45"/>
      <c r="D122" s="834"/>
      <c r="E122" s="898"/>
      <c r="F122" s="108"/>
      <c r="G122" s="209"/>
      <c r="H122" s="41"/>
      <c r="I122" s="117"/>
      <c r="K122" s="125"/>
    </row>
    <row r="123" spans="1:56" ht="38.25">
      <c r="A123" s="19">
        <v>2</v>
      </c>
      <c r="B123" s="21" t="s">
        <v>302</v>
      </c>
      <c r="C123" s="312" t="s">
        <v>303</v>
      </c>
      <c r="D123" s="852">
        <v>42</v>
      </c>
      <c r="E123" s="907" t="s">
        <v>5</v>
      </c>
      <c r="F123" s="1629"/>
      <c r="G123" s="210">
        <f>ROUND(D123*F123,2)</f>
        <v>0</v>
      </c>
      <c r="K123" s="125"/>
    </row>
    <row r="124" spans="1:56">
      <c r="A124" s="179"/>
      <c r="B124" s="20"/>
      <c r="C124" s="55"/>
      <c r="D124" s="839"/>
      <c r="E124" s="898"/>
      <c r="F124" s="108"/>
      <c r="G124" s="208"/>
      <c r="I124" s="121"/>
      <c r="K124" s="126"/>
    </row>
    <row r="125" spans="1:56" ht="51">
      <c r="A125" s="19">
        <v>3</v>
      </c>
      <c r="B125" s="21" t="s">
        <v>50</v>
      </c>
      <c r="C125" s="44" t="s">
        <v>94</v>
      </c>
      <c r="D125" s="844">
        <v>554</v>
      </c>
      <c r="E125" s="907" t="s">
        <v>5</v>
      </c>
      <c r="F125" s="1629"/>
      <c r="G125" s="210">
        <f>ROUND(D125*F125,2)</f>
        <v>0</v>
      </c>
      <c r="K125" s="125"/>
    </row>
    <row r="126" spans="1:56">
      <c r="A126" s="18"/>
      <c r="B126" s="20"/>
      <c r="C126" s="55"/>
      <c r="D126" s="839"/>
      <c r="E126" s="898"/>
      <c r="F126" s="108"/>
      <c r="G126" s="208"/>
      <c r="K126" s="125"/>
    </row>
    <row r="127" spans="1:56" ht="38.25">
      <c r="A127" s="19">
        <v>4</v>
      </c>
      <c r="B127" s="21" t="s">
        <v>49</v>
      </c>
      <c r="C127" s="44" t="s">
        <v>97</v>
      </c>
      <c r="D127" s="844">
        <v>554</v>
      </c>
      <c r="E127" s="919" t="s">
        <v>5</v>
      </c>
      <c r="F127" s="1629"/>
      <c r="G127" s="210">
        <f>ROUND(D127*F127,2)</f>
        <v>0</v>
      </c>
      <c r="K127" s="125"/>
    </row>
    <row r="128" spans="1:56" s="157" customFormat="1">
      <c r="A128" s="179"/>
      <c r="B128" s="20"/>
      <c r="C128" s="50"/>
      <c r="D128" s="839"/>
      <c r="E128" s="898"/>
      <c r="F128" s="278"/>
      <c r="G128" s="208"/>
      <c r="H128" s="41"/>
      <c r="I128" s="121"/>
      <c r="J128" s="133"/>
      <c r="K128" s="126"/>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row>
    <row r="129" spans="1:56" s="133" customFormat="1" ht="51">
      <c r="A129" s="19">
        <v>5</v>
      </c>
      <c r="B129" s="21" t="s">
        <v>96</v>
      </c>
      <c r="C129" s="51" t="s">
        <v>95</v>
      </c>
      <c r="D129" s="844">
        <v>241</v>
      </c>
      <c r="E129" s="907" t="s">
        <v>5</v>
      </c>
      <c r="F129" s="1629"/>
      <c r="G129" s="210">
        <f>ROUND(D129*F129,2)</f>
        <v>0</v>
      </c>
      <c r="H129" s="41"/>
      <c r="I129" s="121"/>
      <c r="K129" s="125"/>
    </row>
    <row r="130" spans="1:56" s="133" customFormat="1">
      <c r="A130" s="18"/>
      <c r="B130" s="22"/>
      <c r="C130" s="52"/>
      <c r="D130" s="834"/>
      <c r="E130" s="898"/>
      <c r="F130" s="108"/>
      <c r="G130" s="209"/>
      <c r="H130" s="41"/>
      <c r="I130" s="121"/>
      <c r="K130" s="125"/>
    </row>
    <row r="131" spans="1:56" s="157" customFormat="1" ht="51">
      <c r="A131" s="19">
        <v>6</v>
      </c>
      <c r="B131" s="21" t="s">
        <v>213</v>
      </c>
      <c r="C131" s="51" t="s">
        <v>214</v>
      </c>
      <c r="D131" s="852">
        <v>142</v>
      </c>
      <c r="E131" s="907" t="s">
        <v>5</v>
      </c>
      <c r="F131" s="1629"/>
      <c r="G131" s="210">
        <f>ROUND(D131*F131,2)</f>
        <v>0</v>
      </c>
      <c r="H131" s="41"/>
      <c r="I131" s="121"/>
      <c r="J131" s="133"/>
      <c r="K131" s="126"/>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row>
    <row r="132" spans="1:56" s="133" customFormat="1">
      <c r="A132" s="179"/>
      <c r="B132" s="22"/>
      <c r="C132" s="52"/>
      <c r="D132" s="834"/>
      <c r="E132" s="898"/>
      <c r="F132" s="108"/>
      <c r="G132" s="209"/>
      <c r="H132" s="41"/>
      <c r="I132" s="121"/>
      <c r="K132" s="125"/>
    </row>
    <row r="133" spans="1:56" s="157" customFormat="1" ht="51">
      <c r="A133" s="19">
        <v>7</v>
      </c>
      <c r="B133" s="21" t="s">
        <v>215</v>
      </c>
      <c r="C133" s="51" t="s">
        <v>216</v>
      </c>
      <c r="D133" s="852">
        <v>62</v>
      </c>
      <c r="E133" s="907" t="s">
        <v>5</v>
      </c>
      <c r="F133" s="1629"/>
      <c r="G133" s="210">
        <f>ROUND(D133*F133,2)</f>
        <v>0</v>
      </c>
      <c r="H133" s="41"/>
      <c r="I133" s="121"/>
      <c r="J133" s="133"/>
      <c r="K133" s="126"/>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row>
    <row r="134" spans="1:56" s="133" customFormat="1">
      <c r="A134" s="18"/>
      <c r="B134" s="22"/>
      <c r="C134" s="52"/>
      <c r="D134" s="834"/>
      <c r="E134" s="898"/>
      <c r="F134" s="278"/>
      <c r="G134" s="209"/>
      <c r="H134" s="41"/>
      <c r="I134" s="121"/>
      <c r="K134" s="125"/>
    </row>
    <row r="135" spans="1:56" s="157" customFormat="1" ht="38.25">
      <c r="A135" s="19">
        <v>8</v>
      </c>
      <c r="B135" s="21" t="s">
        <v>219</v>
      </c>
      <c r="C135" s="51" t="s">
        <v>220</v>
      </c>
      <c r="D135" s="852">
        <v>74</v>
      </c>
      <c r="E135" s="907" t="s">
        <v>5</v>
      </c>
      <c r="F135" s="1629"/>
      <c r="G135" s="210">
        <f>ROUND(D135*F135,2)</f>
        <v>0</v>
      </c>
      <c r="H135" s="41"/>
      <c r="I135" s="121"/>
      <c r="J135" s="133"/>
      <c r="K135" s="126"/>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row>
    <row r="136" spans="1:56" s="133" customFormat="1">
      <c r="A136" s="179"/>
      <c r="B136" s="22"/>
      <c r="C136" s="52"/>
      <c r="D136" s="834"/>
      <c r="E136" s="898"/>
      <c r="F136" s="108"/>
      <c r="G136" s="209"/>
      <c r="H136" s="41"/>
      <c r="I136" s="121"/>
      <c r="K136" s="125"/>
    </row>
    <row r="137" spans="1:56" s="157" customFormat="1" ht="38.25">
      <c r="A137" s="19">
        <v>9</v>
      </c>
      <c r="B137" s="21" t="s">
        <v>221</v>
      </c>
      <c r="C137" s="51" t="s">
        <v>222</v>
      </c>
      <c r="D137" s="852">
        <v>74</v>
      </c>
      <c r="E137" s="907" t="s">
        <v>5</v>
      </c>
      <c r="F137" s="1629"/>
      <c r="G137" s="210">
        <f>ROUND(D137*F137,2)</f>
        <v>0</v>
      </c>
      <c r="H137" s="41"/>
      <c r="I137" s="121"/>
      <c r="J137" s="133"/>
      <c r="K137" s="126"/>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row>
    <row r="138" spans="1:56" s="133" customFormat="1">
      <c r="A138" s="18"/>
      <c r="B138" s="22"/>
      <c r="C138" s="52" t="s">
        <v>223</v>
      </c>
      <c r="D138" s="834"/>
      <c r="E138" s="898"/>
      <c r="F138" s="278"/>
      <c r="G138" s="209"/>
      <c r="H138" s="41"/>
      <c r="I138" s="121"/>
      <c r="K138" s="125"/>
    </row>
    <row r="139" spans="1:56" s="157" customFormat="1" ht="38.25">
      <c r="A139" s="19">
        <v>10</v>
      </c>
      <c r="B139" s="21" t="s">
        <v>224</v>
      </c>
      <c r="C139" s="51" t="s">
        <v>225</v>
      </c>
      <c r="D139" s="852">
        <v>445</v>
      </c>
      <c r="E139" s="907" t="s">
        <v>5</v>
      </c>
      <c r="F139" s="1629"/>
      <c r="G139" s="210">
        <f>ROUND(D139*F139,2)</f>
        <v>0</v>
      </c>
      <c r="H139" s="41"/>
      <c r="I139" s="121"/>
      <c r="J139" s="133"/>
      <c r="K139" s="126"/>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row>
    <row r="140" spans="1:56" s="133" customFormat="1">
      <c r="A140" s="179"/>
      <c r="B140" s="22"/>
      <c r="C140" s="52"/>
      <c r="D140" s="834"/>
      <c r="E140" s="898"/>
      <c r="F140" s="278"/>
      <c r="G140" s="209"/>
      <c r="H140" s="41"/>
      <c r="I140" s="121"/>
      <c r="K140" s="125"/>
    </row>
    <row r="141" spans="1:56" s="157" customFormat="1" ht="25.5">
      <c r="A141" s="19">
        <v>11</v>
      </c>
      <c r="B141" s="21" t="s">
        <v>226</v>
      </c>
      <c r="C141" s="51" t="s">
        <v>227</v>
      </c>
      <c r="D141" s="852">
        <v>241</v>
      </c>
      <c r="E141" s="907" t="s">
        <v>5</v>
      </c>
      <c r="F141" s="1629"/>
      <c r="G141" s="210">
        <f>ROUND(D141*F141,2)</f>
        <v>0</v>
      </c>
      <c r="H141" s="41"/>
      <c r="I141" s="121"/>
      <c r="J141" s="133"/>
      <c r="K141" s="126"/>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row>
    <row r="142" spans="1:56" s="133" customFormat="1">
      <c r="A142" s="18"/>
      <c r="B142" s="22"/>
      <c r="C142" s="52"/>
      <c r="D142" s="834"/>
      <c r="E142" s="898"/>
      <c r="F142" s="108"/>
      <c r="G142" s="209"/>
      <c r="H142" s="41"/>
      <c r="I142" s="121"/>
      <c r="K142" s="125"/>
    </row>
    <row r="143" spans="1:56" s="157" customFormat="1" ht="25.5">
      <c r="A143" s="19">
        <v>12</v>
      </c>
      <c r="B143" s="21" t="s">
        <v>53</v>
      </c>
      <c r="C143" s="51" t="s">
        <v>54</v>
      </c>
      <c r="D143" s="852">
        <v>204</v>
      </c>
      <c r="E143" s="907" t="s">
        <v>5</v>
      </c>
      <c r="F143" s="1629"/>
      <c r="G143" s="210">
        <f>ROUND(D143*F143,2)</f>
        <v>0</v>
      </c>
      <c r="H143" s="41"/>
      <c r="I143" s="121"/>
      <c r="J143" s="133"/>
      <c r="K143" s="126"/>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row>
    <row r="144" spans="1:56" s="133" customFormat="1">
      <c r="A144" s="179"/>
      <c r="B144" s="22"/>
      <c r="C144" s="52"/>
      <c r="D144" s="834"/>
      <c r="E144" s="898"/>
      <c r="F144" s="278"/>
      <c r="G144" s="209"/>
      <c r="H144" s="41"/>
      <c r="I144" s="117"/>
      <c r="K144" s="125"/>
    </row>
    <row r="145" spans="1:56">
      <c r="A145" s="19">
        <v>13</v>
      </c>
      <c r="B145" s="21" t="s">
        <v>228</v>
      </c>
      <c r="C145" s="51" t="s">
        <v>229</v>
      </c>
      <c r="D145" s="852">
        <v>445</v>
      </c>
      <c r="E145" s="907" t="s">
        <v>5</v>
      </c>
      <c r="F145" s="1629"/>
      <c r="G145" s="210">
        <f>ROUND(D145*F145,2)</f>
        <v>0</v>
      </c>
      <c r="K145" s="125"/>
    </row>
    <row r="146" spans="1:56">
      <c r="A146" s="18"/>
      <c r="B146" s="20"/>
      <c r="C146" s="50"/>
      <c r="D146" s="834"/>
      <c r="E146" s="898"/>
      <c r="F146" s="108"/>
      <c r="G146" s="208"/>
      <c r="I146" s="121"/>
      <c r="K146" s="125"/>
    </row>
    <row r="147" spans="1:56" ht="38.25">
      <c r="A147" s="19">
        <v>14</v>
      </c>
      <c r="B147" s="21" t="s">
        <v>230</v>
      </c>
      <c r="C147" s="51" t="s">
        <v>231</v>
      </c>
      <c r="D147" s="852">
        <v>29</v>
      </c>
      <c r="E147" s="907" t="s">
        <v>6</v>
      </c>
      <c r="F147" s="1629"/>
      <c r="G147" s="210">
        <f>ROUND(D147*F147,2)</f>
        <v>0</v>
      </c>
      <c r="I147" s="121"/>
      <c r="K147" s="126"/>
    </row>
    <row r="148" spans="1:56">
      <c r="A148" s="179"/>
      <c r="B148" s="22"/>
      <c r="C148" s="52"/>
      <c r="D148" s="834"/>
      <c r="E148" s="898"/>
      <c r="F148" s="108"/>
      <c r="G148" s="209"/>
      <c r="K148" s="125"/>
    </row>
    <row r="149" spans="1:56" s="157" customFormat="1" ht="38.25">
      <c r="A149" s="19">
        <v>15</v>
      </c>
      <c r="B149" s="21" t="s">
        <v>232</v>
      </c>
      <c r="C149" s="51" t="s">
        <v>233</v>
      </c>
      <c r="D149" s="852">
        <v>20</v>
      </c>
      <c r="E149" s="907" t="s">
        <v>6</v>
      </c>
      <c r="F149" s="1629"/>
      <c r="G149" s="210">
        <f>ROUND(D149*F149,2)</f>
        <v>0</v>
      </c>
      <c r="H149" s="41"/>
      <c r="I149" s="121"/>
      <c r="J149" s="133"/>
      <c r="K149" s="126"/>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row>
    <row r="150" spans="1:56">
      <c r="A150" s="18"/>
      <c r="B150" s="22"/>
      <c r="C150" s="52"/>
      <c r="D150" s="834"/>
      <c r="E150" s="898"/>
      <c r="F150" s="278"/>
      <c r="G150" s="209"/>
      <c r="I150" s="121"/>
      <c r="K150" s="125"/>
    </row>
    <row r="151" spans="1:56" s="157" customFormat="1" ht="25.5">
      <c r="A151" s="19">
        <v>16</v>
      </c>
      <c r="B151" s="21" t="s">
        <v>234</v>
      </c>
      <c r="C151" s="51" t="s">
        <v>235</v>
      </c>
      <c r="D151" s="852">
        <v>29</v>
      </c>
      <c r="E151" s="907" t="s">
        <v>6</v>
      </c>
      <c r="F151" s="1629"/>
      <c r="G151" s="210">
        <f>ROUND(D151*F151,2)</f>
        <v>0</v>
      </c>
      <c r="H151" s="41"/>
      <c r="I151" s="121"/>
      <c r="J151" s="133"/>
      <c r="K151" s="126"/>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row>
    <row r="152" spans="1:56">
      <c r="A152" s="179"/>
      <c r="B152" s="22"/>
      <c r="C152" s="52"/>
      <c r="D152" s="834"/>
      <c r="E152" s="898"/>
      <c r="F152" s="108"/>
      <c r="G152" s="209"/>
      <c r="I152" s="121"/>
      <c r="K152" s="125"/>
    </row>
    <row r="153" spans="1:56" s="157" customFormat="1" ht="25.5">
      <c r="A153" s="19">
        <v>17</v>
      </c>
      <c r="B153" s="21" t="s">
        <v>55</v>
      </c>
      <c r="C153" s="51" t="s">
        <v>56</v>
      </c>
      <c r="D153" s="852">
        <v>20</v>
      </c>
      <c r="E153" s="907" t="s">
        <v>6</v>
      </c>
      <c r="F153" s="1629"/>
      <c r="G153" s="210">
        <f>ROUND(D153*F153,2)</f>
        <v>0</v>
      </c>
      <c r="H153" s="41"/>
      <c r="I153" s="121"/>
      <c r="J153" s="133"/>
      <c r="K153" s="126"/>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row>
    <row r="154" spans="1:56" s="133" customFormat="1">
      <c r="A154" s="18"/>
      <c r="B154" s="22"/>
      <c r="C154" s="45"/>
      <c r="D154" s="834"/>
      <c r="E154" s="898"/>
      <c r="F154" s="108"/>
      <c r="G154" s="209"/>
      <c r="H154" s="41"/>
      <c r="I154" s="121"/>
      <c r="K154" s="125"/>
    </row>
    <row r="155" spans="1:56" s="157" customFormat="1" ht="38.25">
      <c r="A155" s="19">
        <v>18</v>
      </c>
      <c r="B155" s="21" t="s">
        <v>237</v>
      </c>
      <c r="C155" s="44" t="s">
        <v>238</v>
      </c>
      <c r="D155" s="852">
        <v>29</v>
      </c>
      <c r="E155" s="907" t="s">
        <v>6</v>
      </c>
      <c r="F155" s="1629"/>
      <c r="G155" s="210">
        <f>ROUND(D155*F155,2)</f>
        <v>0</v>
      </c>
      <c r="H155" s="41"/>
      <c r="I155" s="121"/>
      <c r="J155" s="133"/>
      <c r="K155" s="126"/>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row>
    <row r="156" spans="1:56" s="133" customFormat="1">
      <c r="A156" s="179"/>
      <c r="B156" s="22"/>
      <c r="C156" s="45"/>
      <c r="D156" s="834"/>
      <c r="E156" s="898"/>
      <c r="F156" s="108"/>
      <c r="G156" s="209"/>
      <c r="H156" s="41"/>
      <c r="I156" s="121"/>
      <c r="K156" s="125"/>
    </row>
    <row r="157" spans="1:56" s="157" customFormat="1" ht="38.25">
      <c r="A157" s="19">
        <v>19</v>
      </c>
      <c r="B157" s="21" t="s">
        <v>239</v>
      </c>
      <c r="C157" s="44" t="s">
        <v>240</v>
      </c>
      <c r="D157" s="852">
        <v>20</v>
      </c>
      <c r="E157" s="907" t="s">
        <v>6</v>
      </c>
      <c r="F157" s="1629"/>
      <c r="G157" s="210">
        <f>ROUND(D157*F157,2)</f>
        <v>0</v>
      </c>
      <c r="H157" s="41"/>
      <c r="I157" s="121"/>
      <c r="J157" s="133"/>
      <c r="K157" s="126"/>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row>
    <row r="158" spans="1:56" s="133" customFormat="1">
      <c r="A158" s="18"/>
      <c r="B158" s="22"/>
      <c r="C158" s="45"/>
      <c r="D158" s="834"/>
      <c r="E158" s="898"/>
      <c r="F158" s="108"/>
      <c r="G158" s="209"/>
      <c r="H158" s="41"/>
      <c r="I158" s="121"/>
      <c r="K158" s="125"/>
    </row>
    <row r="159" spans="1:56" s="157" customFormat="1" ht="38.25">
      <c r="A159" s="19">
        <v>20</v>
      </c>
      <c r="B159" s="21" t="s">
        <v>301</v>
      </c>
      <c r="C159" s="44" t="s">
        <v>300</v>
      </c>
      <c r="D159" s="852">
        <v>4</v>
      </c>
      <c r="E159" s="907" t="s">
        <v>6</v>
      </c>
      <c r="F159" s="1629"/>
      <c r="G159" s="210">
        <f>ROUND(D159*F159,2)</f>
        <v>0</v>
      </c>
      <c r="H159" s="41"/>
      <c r="I159" s="121"/>
      <c r="J159" s="133"/>
      <c r="K159" s="126"/>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row>
    <row r="160" spans="1:56">
      <c r="A160" s="179"/>
      <c r="B160" s="22"/>
      <c r="C160" s="45"/>
      <c r="D160" s="834"/>
      <c r="E160" s="898"/>
      <c r="F160" s="108"/>
      <c r="G160" s="209"/>
      <c r="K160" s="125"/>
    </row>
    <row r="161" spans="1:56" ht="51">
      <c r="A161" s="19">
        <v>21</v>
      </c>
      <c r="B161" s="180" t="s">
        <v>176</v>
      </c>
      <c r="C161" s="44" t="s">
        <v>175</v>
      </c>
      <c r="D161" s="852">
        <v>1</v>
      </c>
      <c r="E161" s="907" t="s">
        <v>6</v>
      </c>
      <c r="F161" s="1629"/>
      <c r="G161" s="210">
        <f>ROUND(D161*F161,2)</f>
        <v>0</v>
      </c>
      <c r="K161" s="125"/>
    </row>
    <row r="162" spans="1:56">
      <c r="A162" s="18"/>
      <c r="B162" s="22"/>
      <c r="C162" s="45"/>
      <c r="D162" s="834"/>
      <c r="E162" s="898"/>
      <c r="F162" s="278"/>
      <c r="G162" s="209"/>
      <c r="K162" s="125"/>
    </row>
    <row r="163" spans="1:56" ht="51.75" thickBot="1">
      <c r="A163" s="23">
        <v>22</v>
      </c>
      <c r="B163" s="24" t="s">
        <v>304</v>
      </c>
      <c r="C163" s="46" t="s">
        <v>305</v>
      </c>
      <c r="D163" s="854">
        <v>4</v>
      </c>
      <c r="E163" s="909" t="s">
        <v>6</v>
      </c>
      <c r="F163" s="1871"/>
      <c r="G163" s="211">
        <f>ROUND(D163*F163,2)</f>
        <v>0</v>
      </c>
      <c r="I163" s="121"/>
      <c r="K163" s="126"/>
    </row>
    <row r="164" spans="1:56" ht="13.5" thickTop="1">
      <c r="A164" s="18"/>
      <c r="B164" s="22"/>
      <c r="C164" s="45"/>
      <c r="D164" s="834"/>
      <c r="E164" s="898"/>
      <c r="F164" s="278"/>
      <c r="G164" s="208"/>
    </row>
    <row r="165" spans="1:56" ht="13.5" thickBot="1">
      <c r="A165" s="25"/>
      <c r="B165" s="26"/>
      <c r="C165" s="1223" t="s">
        <v>1024</v>
      </c>
      <c r="D165" s="855"/>
      <c r="E165" s="904"/>
      <c r="F165" s="279"/>
      <c r="G165" s="214">
        <f>SUM(G121:G164)</f>
        <v>0</v>
      </c>
    </row>
    <row r="166" spans="1:56">
      <c r="A166" s="4"/>
      <c r="B166" s="5"/>
      <c r="C166" s="47"/>
      <c r="D166" s="834"/>
      <c r="E166" s="898"/>
      <c r="F166" s="278"/>
      <c r="G166" s="208"/>
      <c r="K166" s="125"/>
    </row>
    <row r="167" spans="1:56" ht="31.5">
      <c r="A167" s="18"/>
      <c r="B167" s="98" t="s">
        <v>27</v>
      </c>
      <c r="C167" s="99" t="s">
        <v>241</v>
      </c>
      <c r="D167" s="834"/>
      <c r="E167" s="898"/>
      <c r="F167" s="278"/>
      <c r="G167" s="208"/>
      <c r="K167" s="125"/>
    </row>
    <row r="168" spans="1:56" ht="15.75">
      <c r="A168" s="19"/>
      <c r="B168" s="100"/>
      <c r="C168" s="101"/>
      <c r="D168" s="852"/>
      <c r="E168" s="907"/>
      <c r="F168" s="314"/>
      <c r="G168" s="218"/>
      <c r="I168" s="121"/>
      <c r="K168" s="126"/>
    </row>
    <row r="169" spans="1:56" s="118" customFormat="1" ht="15.75">
      <c r="A169" s="6"/>
      <c r="B169" s="288"/>
      <c r="C169" s="289"/>
      <c r="D169" s="862"/>
      <c r="E169" s="920"/>
      <c r="F169" s="824"/>
      <c r="G169" s="190"/>
      <c r="H169" s="133"/>
      <c r="I169" s="133"/>
      <c r="J169" s="133"/>
      <c r="K169" s="117"/>
      <c r="L169" s="117"/>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row>
    <row r="170" spans="1:56" s="118" customFormat="1" ht="25.5">
      <c r="A170" s="19">
        <v>1</v>
      </c>
      <c r="B170" s="238" t="s">
        <v>294</v>
      </c>
      <c r="C170" s="239" t="s">
        <v>295</v>
      </c>
      <c r="D170" s="866">
        <v>18</v>
      </c>
      <c r="E170" s="907" t="s">
        <v>26</v>
      </c>
      <c r="F170" s="1629"/>
      <c r="G170" s="210">
        <f>ROUND(D170*F170,2)</f>
        <v>0</v>
      </c>
      <c r="H170" s="133"/>
      <c r="I170" s="133"/>
      <c r="J170" s="133"/>
      <c r="K170" s="117"/>
      <c r="L170" s="117"/>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row>
    <row r="171" spans="1:56" s="118" customFormat="1" ht="15" customHeight="1">
      <c r="A171" s="6"/>
      <c r="B171" s="288"/>
      <c r="C171" s="289"/>
      <c r="D171" s="862"/>
      <c r="E171" s="920"/>
      <c r="F171" s="824"/>
      <c r="G171" s="190"/>
      <c r="H171" s="133"/>
      <c r="I171" s="133"/>
      <c r="J171" s="133"/>
      <c r="K171" s="117"/>
      <c r="L171" s="117"/>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row>
    <row r="172" spans="1:56" s="118" customFormat="1" ht="27" customHeight="1" thickBot="1">
      <c r="A172" s="23">
        <v>2</v>
      </c>
      <c r="B172" s="310" t="s">
        <v>294</v>
      </c>
      <c r="C172" s="311" t="s">
        <v>297</v>
      </c>
      <c r="D172" s="206">
        <v>87</v>
      </c>
      <c r="E172" s="903" t="s">
        <v>25</v>
      </c>
      <c r="F172" s="1871"/>
      <c r="G172" s="772">
        <f>ROUND(D172*F172,2)</f>
        <v>0</v>
      </c>
      <c r="H172" s="133"/>
      <c r="I172" s="133"/>
      <c r="J172" s="133"/>
      <c r="K172" s="117"/>
      <c r="L172" s="117"/>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row>
    <row r="173" spans="1:56" s="118" customFormat="1" ht="13.5" thickTop="1">
      <c r="A173" s="18"/>
      <c r="B173" s="22"/>
      <c r="C173" s="45"/>
      <c r="D173" s="834"/>
      <c r="E173" s="898"/>
      <c r="F173" s="278"/>
      <c r="G173" s="208"/>
      <c r="H173" s="133"/>
      <c r="I173" s="133"/>
      <c r="J173" s="133"/>
      <c r="K173" s="117"/>
      <c r="L173" s="117"/>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row>
    <row r="174" spans="1:56" s="118" customFormat="1" ht="27" thickBot="1">
      <c r="A174" s="25"/>
      <c r="B174" s="26"/>
      <c r="C174" s="1223" t="s">
        <v>1025</v>
      </c>
      <c r="D174" s="855"/>
      <c r="E174" s="904"/>
      <c r="F174" s="279"/>
      <c r="G174" s="214">
        <f>SUM(G168:G173)</f>
        <v>0</v>
      </c>
      <c r="H174" s="133"/>
      <c r="I174" s="133"/>
      <c r="J174" s="133"/>
      <c r="K174" s="119"/>
      <c r="L174" s="117"/>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row>
    <row r="175" spans="1:56" s="118" customFormat="1" ht="15.75">
      <c r="A175" s="92"/>
      <c r="B175" s="182"/>
      <c r="C175" s="183"/>
      <c r="D175" s="856"/>
      <c r="E175" s="912"/>
      <c r="F175" s="823"/>
      <c r="G175" s="184"/>
      <c r="H175" s="133"/>
      <c r="I175" s="133"/>
      <c r="J175" s="133"/>
      <c r="K175" s="119"/>
      <c r="L175" s="117"/>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row>
    <row r="176" spans="1:56" s="118" customFormat="1" ht="15.75">
      <c r="A176" s="185"/>
      <c r="B176" s="186" t="s">
        <v>28</v>
      </c>
      <c r="C176" s="187" t="s">
        <v>103</v>
      </c>
      <c r="D176" s="857"/>
      <c r="E176" s="913"/>
      <c r="F176" s="824"/>
      <c r="G176" s="188"/>
      <c r="H176" s="133"/>
      <c r="I176" s="133"/>
      <c r="J176" s="133"/>
      <c r="K176" s="119"/>
      <c r="L176" s="117"/>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row>
    <row r="177" spans="1:56" s="118" customFormat="1" ht="18" customHeight="1">
      <c r="A177" s="221"/>
      <c r="B177" s="222"/>
      <c r="C177" s="223"/>
      <c r="D177" s="858"/>
      <c r="E177" s="914"/>
      <c r="F177" s="825"/>
      <c r="G177" s="224"/>
      <c r="H177" s="133"/>
      <c r="I177" s="133"/>
      <c r="J177" s="133"/>
      <c r="K177" s="117"/>
      <c r="L177" s="117"/>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row>
    <row r="178" spans="1:56" s="118" customFormat="1" ht="15.75">
      <c r="A178" s="185"/>
      <c r="B178" s="189"/>
      <c r="C178" s="187"/>
      <c r="D178" s="857"/>
      <c r="E178" s="913"/>
      <c r="F178" s="824"/>
      <c r="G178" s="188"/>
      <c r="H178" s="133"/>
      <c r="I178" s="133"/>
      <c r="J178" s="133"/>
      <c r="K178" s="120"/>
      <c r="L178" s="117"/>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row>
    <row r="179" spans="1:56" s="118" customFormat="1" ht="15.75">
      <c r="A179" s="8"/>
      <c r="B179" s="225" t="s">
        <v>104</v>
      </c>
      <c r="C179" s="226" t="s">
        <v>105</v>
      </c>
      <c r="D179" s="859"/>
      <c r="E179" s="929"/>
      <c r="F179" s="825"/>
      <c r="G179" s="227"/>
      <c r="H179" s="133"/>
      <c r="I179" s="133"/>
      <c r="J179" s="133"/>
      <c r="K179" s="117"/>
      <c r="L179" s="117"/>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row>
    <row r="180" spans="1:56" s="118" customFormat="1" ht="15.75">
      <c r="A180" s="191"/>
      <c r="B180" s="192"/>
      <c r="C180" s="193"/>
      <c r="D180" s="860"/>
      <c r="E180" s="915"/>
      <c r="F180" s="824"/>
      <c r="G180" s="194"/>
      <c r="H180" s="133"/>
      <c r="I180" s="133"/>
      <c r="J180" s="133"/>
      <c r="K180" s="117"/>
      <c r="L180" s="117"/>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row>
    <row r="181" spans="1:56" s="118" customFormat="1" ht="38.25">
      <c r="A181" s="11">
        <v>1</v>
      </c>
      <c r="B181" s="228" t="s">
        <v>106</v>
      </c>
      <c r="C181" s="229" t="s">
        <v>107</v>
      </c>
      <c r="D181" s="861">
        <v>25</v>
      </c>
      <c r="E181" s="859" t="s">
        <v>6</v>
      </c>
      <c r="F181" s="1629"/>
      <c r="G181" s="210">
        <f>ROUND(D181*F181,2)</f>
        <v>0</v>
      </c>
      <c r="H181" s="133"/>
      <c r="I181" s="133"/>
      <c r="J181" s="133"/>
      <c r="K181" s="117"/>
      <c r="L181" s="117"/>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row>
    <row r="182" spans="1:56" s="118" customFormat="1">
      <c r="A182" s="13"/>
      <c r="B182" s="195"/>
      <c r="C182" s="196"/>
      <c r="D182" s="1207"/>
      <c r="E182" s="916"/>
      <c r="F182" s="829"/>
      <c r="G182" s="190"/>
      <c r="H182" s="133"/>
      <c r="I182" s="133"/>
      <c r="J182" s="133"/>
      <c r="K182" s="117"/>
      <c r="L182" s="117"/>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row>
    <row r="183" spans="1:56" s="118" customFormat="1" ht="25.5">
      <c r="A183" s="11">
        <v>2</v>
      </c>
      <c r="B183" s="228" t="s">
        <v>372</v>
      </c>
      <c r="C183" s="229" t="s">
        <v>373</v>
      </c>
      <c r="D183" s="861">
        <v>8</v>
      </c>
      <c r="E183" s="859" t="s">
        <v>36</v>
      </c>
      <c r="F183" s="1629"/>
      <c r="G183" s="210">
        <f>ROUND(D183*F183,2)</f>
        <v>0</v>
      </c>
      <c r="H183" s="133"/>
      <c r="I183" s="133"/>
      <c r="J183" s="133"/>
      <c r="K183" s="117"/>
      <c r="L183" s="117"/>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row>
    <row r="184" spans="1:56" s="118" customFormat="1" ht="15.75">
      <c r="A184" s="13"/>
      <c r="B184" s="195"/>
      <c r="C184" s="196"/>
      <c r="D184" s="862"/>
      <c r="E184" s="916"/>
      <c r="F184" s="824"/>
      <c r="G184" s="190"/>
      <c r="H184" s="133"/>
      <c r="I184" s="133"/>
      <c r="J184" s="133"/>
      <c r="K184" s="117"/>
      <c r="L184" s="117"/>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row>
    <row r="185" spans="1:56" s="118" customFormat="1" ht="38.25">
      <c r="A185" s="11">
        <v>3</v>
      </c>
      <c r="B185" s="228" t="s">
        <v>186</v>
      </c>
      <c r="C185" s="229" t="s">
        <v>108</v>
      </c>
      <c r="D185" s="788">
        <v>0</v>
      </c>
      <c r="E185" s="859" t="s">
        <v>6</v>
      </c>
      <c r="F185" s="1629"/>
      <c r="G185" s="210">
        <f>ROUND(D185*F185,2)</f>
        <v>0</v>
      </c>
      <c r="H185" s="133"/>
      <c r="I185" s="133"/>
      <c r="J185" s="133"/>
      <c r="K185" s="117"/>
      <c r="L185" s="117"/>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row>
    <row r="186" spans="1:56" s="118" customFormat="1" ht="15.75">
      <c r="A186" s="13"/>
      <c r="B186" s="195"/>
      <c r="C186" s="196"/>
      <c r="D186" s="862"/>
      <c r="E186" s="916"/>
      <c r="F186" s="824"/>
      <c r="G186" s="190"/>
      <c r="H186" s="133"/>
      <c r="I186" s="133"/>
      <c r="J186" s="133"/>
      <c r="K186" s="117"/>
      <c r="L186" s="117"/>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row>
    <row r="187" spans="1:56" s="118" customFormat="1" ht="38.25">
      <c r="A187" s="11">
        <v>4</v>
      </c>
      <c r="B187" s="228" t="s">
        <v>187</v>
      </c>
      <c r="C187" s="229" t="s">
        <v>109</v>
      </c>
      <c r="D187" s="788">
        <v>16</v>
      </c>
      <c r="E187" s="859" t="s">
        <v>6</v>
      </c>
      <c r="F187" s="1629"/>
      <c r="G187" s="210">
        <f>ROUND(D187*F187,2)</f>
        <v>0</v>
      </c>
      <c r="H187" s="133"/>
      <c r="I187" s="133"/>
      <c r="J187" s="133"/>
      <c r="K187" s="117"/>
      <c r="L187" s="117"/>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row>
    <row r="188" spans="1:56" s="118" customFormat="1" ht="15.75">
      <c r="A188" s="13"/>
      <c r="B188" s="195"/>
      <c r="C188" s="196"/>
      <c r="D188" s="862"/>
      <c r="E188" s="916"/>
      <c r="F188" s="824"/>
      <c r="G188" s="190"/>
      <c r="H188" s="133"/>
      <c r="I188" s="133"/>
      <c r="J188" s="133"/>
      <c r="K188" s="117"/>
      <c r="L188" s="117"/>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row>
    <row r="189" spans="1:56" s="118" customFormat="1" ht="38.25">
      <c r="A189" s="11">
        <v>5</v>
      </c>
      <c r="B189" s="228" t="s">
        <v>188</v>
      </c>
      <c r="C189" s="229" t="s">
        <v>110</v>
      </c>
      <c r="D189" s="788">
        <v>7</v>
      </c>
      <c r="E189" s="859" t="s">
        <v>6</v>
      </c>
      <c r="F189" s="1629"/>
      <c r="G189" s="210">
        <f>ROUND(D189*F189,2)</f>
        <v>0</v>
      </c>
      <c r="H189" s="133"/>
      <c r="I189" s="133"/>
      <c r="J189" s="133"/>
      <c r="K189" s="117"/>
      <c r="L189" s="117"/>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row>
    <row r="190" spans="1:56" s="118" customFormat="1" ht="15.75">
      <c r="A190" s="13"/>
      <c r="B190" s="195"/>
      <c r="C190" s="196"/>
      <c r="D190" s="862"/>
      <c r="E190" s="916"/>
      <c r="F190" s="824"/>
      <c r="G190" s="190"/>
      <c r="H190" s="133"/>
      <c r="I190" s="133"/>
      <c r="J190" s="133"/>
      <c r="K190" s="117"/>
      <c r="L190" s="117"/>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row>
    <row r="191" spans="1:56" s="118" customFormat="1" ht="38.25">
      <c r="A191" s="11">
        <v>6</v>
      </c>
      <c r="B191" s="228" t="s">
        <v>189</v>
      </c>
      <c r="C191" s="229" t="s">
        <v>190</v>
      </c>
      <c r="D191" s="788">
        <v>2</v>
      </c>
      <c r="E191" s="859" t="s">
        <v>6</v>
      </c>
      <c r="F191" s="1629"/>
      <c r="G191" s="210">
        <f>ROUND(D191*F191,2)</f>
        <v>0</v>
      </c>
      <c r="H191" s="133"/>
      <c r="I191" s="133"/>
      <c r="J191" s="133"/>
      <c r="K191" s="117"/>
      <c r="L191" s="117"/>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row>
    <row r="192" spans="1:56" s="118" customFormat="1">
      <c r="A192" s="13"/>
      <c r="B192" s="195"/>
      <c r="C192" s="196"/>
      <c r="D192" s="862"/>
      <c r="E192" s="916"/>
      <c r="F192" s="829"/>
      <c r="G192" s="190"/>
      <c r="H192" s="133"/>
      <c r="I192" s="133"/>
      <c r="J192" s="133"/>
      <c r="K192" s="117"/>
      <c r="L192" s="117"/>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row>
    <row r="193" spans="1:56" s="118" customFormat="1" ht="38.25">
      <c r="A193" s="11">
        <v>7</v>
      </c>
      <c r="B193" s="228" t="s">
        <v>374</v>
      </c>
      <c r="C193" s="229" t="s">
        <v>375</v>
      </c>
      <c r="D193" s="788">
        <v>135</v>
      </c>
      <c r="E193" s="859" t="s">
        <v>355</v>
      </c>
      <c r="F193" s="1629"/>
      <c r="G193" s="210">
        <f>ROUND(D193*F193,2)</f>
        <v>0</v>
      </c>
      <c r="H193" s="133"/>
      <c r="I193" s="133"/>
      <c r="J193" s="133"/>
      <c r="K193" s="117"/>
      <c r="L193" s="117"/>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row>
    <row r="194" spans="1:56" s="118" customFormat="1" ht="15.75">
      <c r="A194" s="191"/>
      <c r="B194" s="195"/>
      <c r="C194" s="196"/>
      <c r="D194" s="862"/>
      <c r="E194" s="916"/>
      <c r="F194" s="824"/>
      <c r="G194" s="190"/>
      <c r="H194" s="133"/>
      <c r="I194" s="133"/>
      <c r="J194" s="133"/>
      <c r="K194" s="117"/>
      <c r="L194" s="117"/>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row>
    <row r="195" spans="1:56" s="118" customFormat="1" ht="63.75">
      <c r="A195" s="11">
        <v>8</v>
      </c>
      <c r="B195" s="228" t="s">
        <v>309</v>
      </c>
      <c r="C195" s="229" t="s">
        <v>345</v>
      </c>
      <c r="D195" s="788">
        <v>2</v>
      </c>
      <c r="E195" s="859" t="s">
        <v>6</v>
      </c>
      <c r="F195" s="1629"/>
      <c r="G195" s="210">
        <f>ROUND(D195*F195,2)</f>
        <v>0</v>
      </c>
      <c r="H195" s="133"/>
      <c r="I195" s="133"/>
      <c r="J195" s="133"/>
      <c r="K195" s="117"/>
      <c r="L195" s="117"/>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row>
    <row r="196" spans="1:56" s="118" customFormat="1" ht="15.75">
      <c r="A196" s="13"/>
      <c r="B196" s="195"/>
      <c r="C196" s="196"/>
      <c r="D196" s="862"/>
      <c r="E196" s="916"/>
      <c r="F196" s="824"/>
      <c r="G196" s="190"/>
      <c r="H196" s="133"/>
      <c r="I196" s="133"/>
      <c r="J196" s="133"/>
      <c r="K196" s="117"/>
      <c r="L196" s="117"/>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row>
    <row r="197" spans="1:56" s="118" customFormat="1" ht="63.75">
      <c r="A197" s="11">
        <v>9</v>
      </c>
      <c r="B197" s="228" t="s">
        <v>111</v>
      </c>
      <c r="C197" s="229" t="s">
        <v>346</v>
      </c>
      <c r="D197" s="788">
        <v>8</v>
      </c>
      <c r="E197" s="859" t="s">
        <v>6</v>
      </c>
      <c r="F197" s="1629"/>
      <c r="G197" s="210">
        <f>ROUND(D197*F197,2)</f>
        <v>0</v>
      </c>
      <c r="H197" s="133"/>
      <c r="I197" s="133"/>
      <c r="J197" s="133"/>
      <c r="K197" s="117"/>
      <c r="L197" s="117"/>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row>
    <row r="198" spans="1:56" s="118" customFormat="1" ht="15.75">
      <c r="A198" s="191"/>
      <c r="B198" s="195"/>
      <c r="C198" s="196"/>
      <c r="D198" s="862"/>
      <c r="E198" s="916"/>
      <c r="F198" s="824"/>
      <c r="G198" s="190"/>
      <c r="H198" s="133"/>
      <c r="I198" s="133"/>
      <c r="J198" s="133"/>
      <c r="K198" s="121"/>
      <c r="L198" s="117"/>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row>
    <row r="199" spans="1:56" s="118" customFormat="1" ht="63.75">
      <c r="A199" s="11">
        <v>10</v>
      </c>
      <c r="B199" s="228" t="s">
        <v>310</v>
      </c>
      <c r="C199" s="229" t="s">
        <v>365</v>
      </c>
      <c r="D199" s="788">
        <v>4</v>
      </c>
      <c r="E199" s="859" t="s">
        <v>6</v>
      </c>
      <c r="F199" s="1629"/>
      <c r="G199" s="210">
        <f>ROUND(D199*F199,2)</f>
        <v>0</v>
      </c>
      <c r="H199" s="133"/>
      <c r="I199" s="133"/>
      <c r="J199" s="133"/>
      <c r="K199" s="121"/>
      <c r="L199" s="117"/>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row>
    <row r="200" spans="1:56" s="118" customFormat="1" ht="15.75">
      <c r="A200" s="191"/>
      <c r="B200" s="195"/>
      <c r="C200" s="196"/>
      <c r="D200" s="862"/>
      <c r="E200" s="916"/>
      <c r="F200" s="824"/>
      <c r="G200" s="190"/>
      <c r="H200" s="133"/>
      <c r="I200" s="133"/>
      <c r="J200" s="133"/>
      <c r="K200" s="121"/>
      <c r="L200" s="117"/>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row>
    <row r="201" spans="1:56" s="118" customFormat="1" ht="64.5" thickBot="1">
      <c r="A201" s="11">
        <v>11</v>
      </c>
      <c r="B201" s="228" t="s">
        <v>191</v>
      </c>
      <c r="C201" s="229" t="s">
        <v>367</v>
      </c>
      <c r="D201" s="788">
        <v>4</v>
      </c>
      <c r="E201" s="859" t="s">
        <v>6</v>
      </c>
      <c r="F201" s="1629"/>
      <c r="G201" s="210">
        <f>ROUND(D201*F201,2)</f>
        <v>0</v>
      </c>
      <c r="H201" s="133"/>
      <c r="I201" s="133"/>
      <c r="J201" s="133"/>
      <c r="K201" s="121"/>
      <c r="L201" s="117"/>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row>
    <row r="202" spans="1:56" s="118" customFormat="1" ht="16.5" thickTop="1">
      <c r="A202" s="230"/>
      <c r="B202" s="231"/>
      <c r="C202" s="232"/>
      <c r="D202" s="863"/>
      <c r="E202" s="930"/>
      <c r="F202" s="827"/>
      <c r="G202" s="233"/>
      <c r="H202" s="133"/>
      <c r="I202" s="133"/>
      <c r="J202" s="133"/>
      <c r="K202" s="117"/>
      <c r="L202" s="117"/>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row>
    <row r="203" spans="1:56" s="118" customFormat="1" ht="26.25" thickBot="1">
      <c r="A203" s="25"/>
      <c r="B203" s="234"/>
      <c r="C203" s="1225" t="s">
        <v>1026</v>
      </c>
      <c r="D203" s="864"/>
      <c r="E203" s="931"/>
      <c r="F203" s="828"/>
      <c r="G203" s="1224">
        <f>SUM(G181:G202)</f>
        <v>0</v>
      </c>
      <c r="H203" s="133"/>
      <c r="I203" s="133"/>
      <c r="J203" s="133"/>
      <c r="K203" s="117"/>
      <c r="L203" s="117"/>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row>
    <row r="204" spans="1:56" s="118" customFormat="1" ht="15.75">
      <c r="A204" s="18"/>
      <c r="B204" s="192"/>
      <c r="C204" s="197"/>
      <c r="D204" s="202"/>
      <c r="E204" s="922"/>
      <c r="F204" s="824"/>
      <c r="G204" s="199"/>
      <c r="H204" s="133"/>
      <c r="I204" s="133"/>
      <c r="J204" s="133"/>
      <c r="K204" s="117"/>
      <c r="L204" s="117"/>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row>
    <row r="205" spans="1:56" s="118" customFormat="1" ht="15.75">
      <c r="A205" s="8"/>
      <c r="B205" s="225" t="s">
        <v>113</v>
      </c>
      <c r="C205" s="237" t="s">
        <v>114</v>
      </c>
      <c r="D205" s="788"/>
      <c r="E205" s="929"/>
      <c r="F205" s="825"/>
      <c r="G205" s="227"/>
      <c r="H205" s="133"/>
      <c r="I205" s="133"/>
      <c r="J205" s="133"/>
      <c r="K205" s="117"/>
      <c r="L205" s="117"/>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row>
    <row r="206" spans="1:56" s="118" customFormat="1" ht="15.75">
      <c r="A206" s="285"/>
      <c r="B206" s="286"/>
      <c r="C206" s="287"/>
      <c r="D206" s="865"/>
      <c r="E206" s="918"/>
      <c r="F206" s="291"/>
      <c r="G206" s="270"/>
      <c r="H206" s="133"/>
      <c r="I206" s="133"/>
      <c r="J206" s="133"/>
      <c r="K206" s="117"/>
      <c r="L206" s="117"/>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row>
    <row r="207" spans="1:56" s="118" customFormat="1" ht="89.25">
      <c r="A207" s="19">
        <v>1</v>
      </c>
      <c r="B207" s="238" t="s">
        <v>166</v>
      </c>
      <c r="C207" s="239" t="s">
        <v>167</v>
      </c>
      <c r="D207" s="866">
        <v>12</v>
      </c>
      <c r="E207" s="919" t="s">
        <v>115</v>
      </c>
      <c r="F207" s="1629"/>
      <c r="G207" s="210">
        <f>ROUND(D207*F207,2)</f>
        <v>0</v>
      </c>
      <c r="H207" s="133"/>
      <c r="I207" s="133"/>
      <c r="J207" s="133"/>
      <c r="K207" s="117"/>
      <c r="L207" s="117"/>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row>
    <row r="208" spans="1:56" s="118" customFormat="1" ht="15.75">
      <c r="A208" s="285"/>
      <c r="B208" s="286"/>
      <c r="C208" s="287"/>
      <c r="D208" s="865"/>
      <c r="E208" s="918"/>
      <c r="F208" s="291"/>
      <c r="G208" s="270"/>
      <c r="H208" s="133"/>
      <c r="I208" s="133"/>
      <c r="J208" s="133"/>
      <c r="K208" s="117"/>
      <c r="L208" s="117"/>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row>
    <row r="209" spans="1:56" s="118" customFormat="1" ht="89.25">
      <c r="A209" s="19">
        <v>2</v>
      </c>
      <c r="B209" s="238" t="s">
        <v>341</v>
      </c>
      <c r="C209" s="239" t="s">
        <v>340</v>
      </c>
      <c r="D209" s="866">
        <v>1006</v>
      </c>
      <c r="E209" s="919" t="s">
        <v>115</v>
      </c>
      <c r="F209" s="1629"/>
      <c r="G209" s="210">
        <f>ROUND(D209*F209,2)</f>
        <v>0</v>
      </c>
      <c r="H209" s="133"/>
      <c r="I209" s="133"/>
      <c r="J209" s="133"/>
      <c r="K209" s="117"/>
      <c r="L209" s="117"/>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row>
    <row r="210" spans="1:56" s="118" customFormat="1" ht="15.75">
      <c r="A210" s="285"/>
      <c r="B210" s="286"/>
      <c r="C210" s="287"/>
      <c r="D210" s="865"/>
      <c r="E210" s="918"/>
      <c r="F210" s="291"/>
      <c r="G210" s="270"/>
      <c r="H210" s="133"/>
      <c r="I210" s="133"/>
      <c r="J210" s="133"/>
      <c r="K210" s="117"/>
      <c r="L210" s="117"/>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row>
    <row r="211" spans="1:56" s="118" customFormat="1" ht="38.25">
      <c r="A211" s="19">
        <v>3</v>
      </c>
      <c r="B211" s="238" t="s">
        <v>339</v>
      </c>
      <c r="C211" s="239" t="s">
        <v>342</v>
      </c>
      <c r="D211" s="866">
        <v>201</v>
      </c>
      <c r="E211" s="919" t="s">
        <v>115</v>
      </c>
      <c r="F211" s="1629"/>
      <c r="G211" s="210">
        <f>ROUND(D211*F211,2)</f>
        <v>0</v>
      </c>
      <c r="H211" s="133"/>
      <c r="I211" s="133"/>
      <c r="J211" s="133"/>
      <c r="K211" s="117"/>
      <c r="L211" s="117"/>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row>
    <row r="212" spans="1:56" s="118" customFormat="1" ht="15.75">
      <c r="A212" s="285"/>
      <c r="B212" s="200"/>
      <c r="C212" s="197"/>
      <c r="D212" s="202"/>
      <c r="E212" s="922"/>
      <c r="F212" s="824"/>
      <c r="G212" s="190"/>
      <c r="H212" s="133"/>
      <c r="I212" s="133"/>
      <c r="J212" s="133"/>
      <c r="K212" s="117"/>
      <c r="L212" s="117"/>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row>
    <row r="213" spans="1:56" s="118" customFormat="1" ht="76.5">
      <c r="A213" s="19">
        <v>4</v>
      </c>
      <c r="B213" s="238" t="s">
        <v>169</v>
      </c>
      <c r="C213" s="239" t="s">
        <v>170</v>
      </c>
      <c r="D213" s="866">
        <v>2</v>
      </c>
      <c r="E213" s="919" t="s">
        <v>115</v>
      </c>
      <c r="F213" s="1629"/>
      <c r="G213" s="210">
        <f>ROUND(D213*F213,2)</f>
        <v>0</v>
      </c>
      <c r="H213" s="133"/>
      <c r="I213" s="133"/>
      <c r="J213" s="133"/>
      <c r="K213" s="117"/>
      <c r="L213" s="117"/>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row>
    <row r="214" spans="1:56" s="118" customFormat="1" ht="15.75">
      <c r="A214" s="285"/>
      <c r="B214" s="200"/>
      <c r="C214" s="197"/>
      <c r="D214" s="202"/>
      <c r="E214" s="922"/>
      <c r="F214" s="824"/>
      <c r="G214" s="190"/>
      <c r="H214" s="133"/>
      <c r="I214" s="133"/>
      <c r="J214" s="133"/>
      <c r="K214" s="117"/>
      <c r="L214" s="117"/>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row>
    <row r="215" spans="1:56" s="118" customFormat="1" ht="89.25">
      <c r="A215" s="19">
        <v>5</v>
      </c>
      <c r="B215" s="238" t="s">
        <v>312</v>
      </c>
      <c r="C215" s="239" t="s">
        <v>313</v>
      </c>
      <c r="D215" s="866">
        <v>16</v>
      </c>
      <c r="E215" s="919" t="s">
        <v>115</v>
      </c>
      <c r="F215" s="1629"/>
      <c r="G215" s="210">
        <f>ROUND(D215*F215,2)</f>
        <v>0</v>
      </c>
      <c r="H215" s="133"/>
      <c r="I215" s="133"/>
      <c r="J215" s="133"/>
      <c r="K215" s="117"/>
      <c r="L215" s="117"/>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row>
    <row r="216" spans="1:56" s="118" customFormat="1" ht="15.75">
      <c r="A216" s="18"/>
      <c r="B216" s="192"/>
      <c r="C216" s="197"/>
      <c r="D216" s="202"/>
      <c r="E216" s="922"/>
      <c r="F216" s="824"/>
      <c r="G216" s="190"/>
      <c r="H216" s="133"/>
      <c r="I216" s="133"/>
      <c r="J216" s="133"/>
      <c r="K216" s="117"/>
      <c r="L216" s="117"/>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row>
    <row r="217" spans="1:56" s="118" customFormat="1" ht="102.75" thickBot="1">
      <c r="A217" s="19">
        <v>6</v>
      </c>
      <c r="B217" s="238" t="s">
        <v>136</v>
      </c>
      <c r="C217" s="239" t="s">
        <v>135</v>
      </c>
      <c r="D217" s="866">
        <v>78</v>
      </c>
      <c r="E217" s="919" t="s">
        <v>30</v>
      </c>
      <c r="F217" s="1629"/>
      <c r="G217" s="210">
        <f>ROUND(D217*F217,2)</f>
        <v>0</v>
      </c>
      <c r="H217" s="133"/>
      <c r="I217" s="133"/>
      <c r="J217" s="133"/>
      <c r="K217" s="117"/>
      <c r="L217" s="117"/>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row>
    <row r="218" spans="1:56" ht="13.5" thickTop="1">
      <c r="A218" s="240"/>
      <c r="B218" s="241"/>
      <c r="C218" s="232"/>
      <c r="D218" s="863"/>
      <c r="E218" s="930"/>
      <c r="F218" s="242"/>
      <c r="G218" s="233"/>
    </row>
    <row r="219" spans="1:56" ht="26.25" thickBot="1">
      <c r="A219" s="25"/>
      <c r="B219" s="243"/>
      <c r="C219" s="1225" t="s">
        <v>1027</v>
      </c>
      <c r="D219" s="864"/>
      <c r="E219" s="931"/>
      <c r="F219" s="244"/>
      <c r="G219" s="245">
        <f>SUM(G206:G218)</f>
        <v>0</v>
      </c>
    </row>
    <row r="220" spans="1:56" s="118" customFormat="1" ht="15.75">
      <c r="A220" s="18"/>
      <c r="B220" s="192"/>
      <c r="C220" s="197"/>
      <c r="D220" s="202"/>
      <c r="E220" s="922"/>
      <c r="F220" s="824"/>
      <c r="G220" s="199"/>
      <c r="H220" s="133"/>
      <c r="I220" s="133"/>
      <c r="J220" s="133"/>
      <c r="K220" s="117"/>
      <c r="L220" s="117"/>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row>
    <row r="221" spans="1:56" s="118" customFormat="1" ht="15.75">
      <c r="A221" s="8"/>
      <c r="B221" s="225" t="s">
        <v>137</v>
      </c>
      <c r="C221" s="237" t="s">
        <v>138</v>
      </c>
      <c r="D221" s="788"/>
      <c r="E221" s="929"/>
      <c r="F221" s="825"/>
      <c r="G221" s="227"/>
      <c r="H221" s="133"/>
      <c r="I221" s="133"/>
      <c r="J221" s="133"/>
      <c r="K221" s="117"/>
      <c r="L221" s="117"/>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row>
    <row r="222" spans="1:56" s="118" customFormat="1" ht="15.75">
      <c r="A222" s="6"/>
      <c r="B222" s="288"/>
      <c r="C222" s="289"/>
      <c r="D222" s="862"/>
      <c r="E222" s="920"/>
      <c r="F222" s="824"/>
      <c r="G222" s="190"/>
      <c r="H222" s="133"/>
      <c r="I222" s="133"/>
      <c r="J222" s="133"/>
      <c r="K222" s="117"/>
      <c r="L222" s="117"/>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row>
    <row r="223" spans="1:56" s="118" customFormat="1" ht="43.5" customHeight="1" thickBot="1">
      <c r="A223" s="19">
        <v>1</v>
      </c>
      <c r="B223" s="238" t="s">
        <v>140</v>
      </c>
      <c r="C223" s="239" t="s">
        <v>139</v>
      </c>
      <c r="D223" s="546">
        <v>20</v>
      </c>
      <c r="E223" s="919" t="s">
        <v>58</v>
      </c>
      <c r="F223" s="1629"/>
      <c r="G223" s="210">
        <f>ROUND(D223*F223,2)</f>
        <v>0</v>
      </c>
      <c r="H223" s="133"/>
      <c r="I223" s="133"/>
      <c r="J223" s="133"/>
      <c r="K223" s="117"/>
      <c r="L223" s="117"/>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row>
    <row r="224" spans="1:56" ht="13.5" thickTop="1">
      <c r="A224" s="240"/>
      <c r="B224" s="241"/>
      <c r="C224" s="232"/>
      <c r="D224" s="863"/>
      <c r="E224" s="930"/>
      <c r="F224" s="242"/>
      <c r="G224" s="233"/>
    </row>
    <row r="225" spans="1:56" ht="26.25" thickBot="1">
      <c r="A225" s="25"/>
      <c r="B225" s="243"/>
      <c r="C225" s="1225" t="s">
        <v>1028</v>
      </c>
      <c r="D225" s="864"/>
      <c r="E225" s="931"/>
      <c r="F225" s="244"/>
      <c r="G225" s="245">
        <f>SUM(G223:G224)</f>
        <v>0</v>
      </c>
    </row>
    <row r="226" spans="1:56" s="41" customFormat="1">
      <c r="A226" s="4"/>
      <c r="B226" s="198"/>
      <c r="C226" s="201"/>
      <c r="D226" s="202"/>
      <c r="E226" s="922"/>
      <c r="F226" s="202"/>
      <c r="G226" s="199"/>
      <c r="I226" s="117"/>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row>
    <row r="227" spans="1:56" s="41" customFormat="1" ht="13.5" thickBot="1">
      <c r="A227" s="203"/>
      <c r="B227" s="204"/>
      <c r="C227" s="205" t="s">
        <v>117</v>
      </c>
      <c r="D227" s="206"/>
      <c r="E227" s="921"/>
      <c r="F227" s="206"/>
      <c r="G227" s="207">
        <f>(G203+G219+G225)</f>
        <v>0</v>
      </c>
      <c r="I227" s="117"/>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row>
    <row r="228" spans="1:56" ht="13.5" thickTop="1">
      <c r="D228" s="1630">
        <f>SUM(D24:D223)</f>
        <v>71979.75</v>
      </c>
    </row>
  </sheetData>
  <dataConsolidate/>
  <phoneticPr fontId="0" type="noConversion"/>
  <pageMargins left="0.98425196850393704" right="0.19685039370078741" top="1.299212598425197" bottom="0.78740157480314965" header="0.31496062992125984" footer="0.51181102362204722"/>
  <pageSetup paperSize="9" scale="95" orientation="portrait" r:id="rId1"/>
  <headerFooter alignWithMargins="0">
    <oddHeader>&amp;LR3-441/1298 
Murska Sobota - Gederovci
&amp;RETAPA 5.2
&amp;A</oddHeader>
    <oddFooter>&amp;C &amp;P</oddFooter>
  </headerFooter>
  <rowBreaks count="7" manualBreakCount="7">
    <brk id="41" max="6" man="1"/>
    <brk id="99" max="6" man="1"/>
    <brk id="126" max="6" man="1"/>
    <brk id="154" max="6" man="1"/>
    <brk id="183" max="6" man="1"/>
    <brk id="203" max="6" man="1"/>
    <brk id="219"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4"/>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8.140625" style="40" bestFit="1" customWidth="1"/>
    <col min="5" max="5" width="5.5703125" style="897" customWidth="1"/>
    <col min="6" max="6" width="13.85546875" style="107" customWidth="1"/>
    <col min="7" max="7" width="16.7109375" style="40" customWidth="1"/>
    <col min="8" max="8" width="11.7109375" style="41" bestFit="1" customWidth="1"/>
    <col min="9" max="9" width="13.85546875" style="77" customWidth="1"/>
    <col min="10" max="10" width="14.42578125" style="31" customWidth="1"/>
    <col min="11" max="56" width="9.140625" style="31"/>
  </cols>
  <sheetData>
    <row r="1" spans="1:56" ht="15.75">
      <c r="A1" s="1"/>
      <c r="B1" s="28" t="s">
        <v>1042</v>
      </c>
      <c r="C1" s="1"/>
      <c r="E1" s="40"/>
      <c r="F1" s="36"/>
      <c r="G1" s="36"/>
      <c r="H1" s="1"/>
      <c r="I1" s="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ht="15.75">
      <c r="A2" s="1"/>
      <c r="B2" s="29" t="s">
        <v>1005</v>
      </c>
      <c r="C2" s="1"/>
      <c r="E2" s="40"/>
      <c r="F2" s="36"/>
      <c r="G2" s="36"/>
      <c r="H2" s="1"/>
      <c r="I2" s="1"/>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ht="13.5" thickBot="1">
      <c r="A3" s="1"/>
      <c r="C3" s="1"/>
      <c r="E3" s="40"/>
      <c r="F3" s="36"/>
      <c r="G3" s="36"/>
      <c r="H3" s="1"/>
      <c r="I3" s="1"/>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c r="A4" s="68" t="s">
        <v>20</v>
      </c>
      <c r="B4" s="72"/>
      <c r="C4" s="69" t="s">
        <v>2</v>
      </c>
      <c r="D4" s="830"/>
      <c r="E4" s="70"/>
      <c r="F4" s="70"/>
      <c r="G4" s="71" t="s">
        <v>133</v>
      </c>
      <c r="H4" s="1"/>
      <c r="I4" s="1"/>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56">
      <c r="A5" s="64"/>
      <c r="B5" s="58"/>
      <c r="C5" s="30"/>
      <c r="D5" s="831"/>
      <c r="E5" s="38"/>
      <c r="F5" s="38"/>
      <c r="G5" s="65"/>
      <c r="H5" s="1"/>
      <c r="I5" s="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56">
      <c r="A6" s="62" t="s">
        <v>11</v>
      </c>
      <c r="B6" s="57"/>
      <c r="C6" s="33" t="s">
        <v>12</v>
      </c>
      <c r="D6" s="832"/>
      <c r="E6" s="39"/>
      <c r="F6" s="39"/>
      <c r="G6" s="66">
        <f>'5.2.2-koles'!G28</f>
        <v>0</v>
      </c>
      <c r="H6" s="1"/>
      <c r="I6" s="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56">
      <c r="A7" s="64"/>
      <c r="B7" s="58"/>
      <c r="C7" s="30"/>
      <c r="D7" s="831"/>
      <c r="E7" s="38"/>
      <c r="F7" s="38"/>
      <c r="G7" s="65"/>
      <c r="H7" s="1"/>
      <c r="I7" s="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56">
      <c r="A8" s="62" t="s">
        <v>14</v>
      </c>
      <c r="B8" s="57"/>
      <c r="C8" s="33" t="s">
        <v>23</v>
      </c>
      <c r="D8" s="832"/>
      <c r="E8" s="39"/>
      <c r="F8" s="39"/>
      <c r="G8" s="66">
        <f>'5.2.2-koles'!G41</f>
        <v>0</v>
      </c>
      <c r="H8" s="1"/>
      <c r="I8" s="1"/>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c r="A9" s="64"/>
      <c r="B9" s="58"/>
      <c r="C9" s="30"/>
      <c r="D9" s="831"/>
      <c r="E9" s="38"/>
      <c r="F9" s="38"/>
      <c r="G9" s="65"/>
      <c r="H9" s="1"/>
      <c r="I9" s="1"/>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s="31" customFormat="1">
      <c r="A10" s="62" t="s">
        <v>15</v>
      </c>
      <c r="B10" s="57"/>
      <c r="C10" s="33" t="s">
        <v>16</v>
      </c>
      <c r="D10" s="832"/>
      <c r="E10" s="39"/>
      <c r="F10" s="39"/>
      <c r="G10" s="66">
        <f>'5.2.2-koles'!G50</f>
        <v>0</v>
      </c>
      <c r="H10" s="41"/>
      <c r="I10" s="41"/>
    </row>
    <row r="11" spans="1:56">
      <c r="A11" s="64"/>
      <c r="B11" s="58"/>
      <c r="C11" s="30"/>
      <c r="D11" s="831"/>
      <c r="E11" s="38"/>
      <c r="F11" s="38"/>
      <c r="G11" s="65"/>
      <c r="H11" s="1"/>
      <c r="I11" s="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row>
    <row r="12" spans="1:56" s="31" customFormat="1">
      <c r="A12" s="62" t="s">
        <v>27</v>
      </c>
      <c r="B12" s="57"/>
      <c r="C12" s="33" t="s">
        <v>29</v>
      </c>
      <c r="D12" s="832"/>
      <c r="E12" s="39"/>
      <c r="F12" s="39"/>
      <c r="G12" s="66">
        <f>'5.2.2-koles'!G73</f>
        <v>0</v>
      </c>
      <c r="H12" s="41"/>
      <c r="I12" s="41"/>
    </row>
    <row r="13" spans="1:56" ht="13.5" thickBot="1">
      <c r="A13" s="61"/>
      <c r="B13" s="58"/>
      <c r="C13" s="30"/>
      <c r="D13" s="831"/>
      <c r="E13" s="831"/>
      <c r="F13" s="38"/>
      <c r="G13" s="67"/>
      <c r="H13" s="1"/>
      <c r="I13" s="1"/>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row>
    <row r="14" spans="1:56" ht="13.5" thickBot="1">
      <c r="A14" s="34"/>
      <c r="B14" s="59" t="s">
        <v>22</v>
      </c>
      <c r="C14" s="35"/>
      <c r="D14" s="833"/>
      <c r="E14" s="833"/>
      <c r="F14" s="37"/>
      <c r="G14" s="60">
        <f>SUM(G5:G13)</f>
        <v>0</v>
      </c>
      <c r="H14" s="1"/>
      <c r="I14" s="1"/>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s="595" customFormat="1">
      <c r="A15" s="590"/>
      <c r="B15" s="591"/>
      <c r="C15" s="592"/>
      <c r="D15" s="594"/>
      <c r="E15" s="1213"/>
      <c r="F15" s="593"/>
      <c r="G15" s="594"/>
      <c r="H15" s="591"/>
      <c r="I15" s="591"/>
    </row>
    <row r="16" spans="1:56" ht="13.5" thickBot="1"/>
    <row r="17" spans="1:56" s="32" customFormat="1" ht="26.25" thickTop="1">
      <c r="A17" s="867" t="s">
        <v>0</v>
      </c>
      <c r="B17" s="868" t="s">
        <v>1</v>
      </c>
      <c r="C17" s="818" t="s">
        <v>2</v>
      </c>
      <c r="D17" s="869" t="s">
        <v>129</v>
      </c>
      <c r="E17" s="819" t="s">
        <v>3</v>
      </c>
      <c r="F17" s="869" t="s">
        <v>1000</v>
      </c>
      <c r="G17" s="820" t="s">
        <v>133</v>
      </c>
      <c r="H17" s="41"/>
      <c r="I17" s="122"/>
      <c r="J17" s="31"/>
      <c r="K17" s="123"/>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s="74" customFormat="1">
      <c r="A18" s="83"/>
      <c r="B18" s="84"/>
      <c r="C18" s="54"/>
      <c r="D18" s="841"/>
      <c r="E18" s="924"/>
      <c r="F18" s="76"/>
      <c r="G18" s="215"/>
      <c r="H18" s="78"/>
      <c r="I18" s="77"/>
      <c r="J18" s="79"/>
      <c r="K18" s="116"/>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row>
    <row r="19" spans="1:56" s="74" customFormat="1" ht="15.75">
      <c r="A19" s="83"/>
      <c r="B19" s="98" t="s">
        <v>11</v>
      </c>
      <c r="C19" s="99" t="s">
        <v>12</v>
      </c>
      <c r="D19" s="842"/>
      <c r="E19" s="925"/>
      <c r="F19" s="76"/>
      <c r="G19" s="216"/>
      <c r="H19" s="78"/>
      <c r="I19" s="77"/>
      <c r="J19" s="79"/>
      <c r="K19" s="116"/>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row>
    <row r="20" spans="1:56" s="74" customFormat="1" ht="15.75">
      <c r="A20" s="85"/>
      <c r="B20" s="100"/>
      <c r="C20" s="101"/>
      <c r="D20" s="843"/>
      <c r="E20" s="926"/>
      <c r="F20" s="73"/>
      <c r="G20" s="217"/>
      <c r="H20" s="78"/>
      <c r="I20" s="77"/>
      <c r="J20" s="79"/>
      <c r="K20" s="116"/>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row>
    <row r="21" spans="1:56" s="102" customFormat="1">
      <c r="A21" s="18"/>
      <c r="B21" s="22"/>
      <c r="C21" s="45"/>
      <c r="D21" s="839"/>
      <c r="E21" s="898"/>
      <c r="F21" s="108"/>
      <c r="G21" s="209"/>
      <c r="H21" s="41"/>
      <c r="I21" s="121"/>
      <c r="J21" s="133"/>
      <c r="K21" s="125"/>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row>
    <row r="22" spans="1:56" s="103" customFormat="1" ht="25.5">
      <c r="A22" s="114">
        <v>1</v>
      </c>
      <c r="B22" s="115" t="s">
        <v>61</v>
      </c>
      <c r="C22" s="51" t="s">
        <v>86</v>
      </c>
      <c r="D22" s="845">
        <v>2940</v>
      </c>
      <c r="E22" s="901" t="s">
        <v>25</v>
      </c>
      <c r="F22" s="1629"/>
      <c r="G22" s="210">
        <f>ROUND(D22*F22,2)</f>
        <v>0</v>
      </c>
      <c r="H22" s="134"/>
      <c r="I22" s="127"/>
      <c r="J22" s="128"/>
      <c r="K22" s="131"/>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row>
    <row r="23" spans="1:56" s="102" customFormat="1">
      <c r="A23" s="179"/>
      <c r="B23" s="268"/>
      <c r="C23" s="181"/>
      <c r="D23" s="846"/>
      <c r="E23" s="908"/>
      <c r="F23" s="269"/>
      <c r="G23" s="270"/>
      <c r="H23" s="41"/>
      <c r="I23" s="121"/>
      <c r="J23" s="133"/>
      <c r="K23" s="125"/>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row>
    <row r="24" spans="1:56" s="103" customFormat="1" ht="38.25">
      <c r="A24" s="114">
        <v>2</v>
      </c>
      <c r="B24" s="178" t="s">
        <v>180</v>
      </c>
      <c r="C24" s="51" t="s">
        <v>181</v>
      </c>
      <c r="D24" s="845">
        <v>1960</v>
      </c>
      <c r="E24" s="901" t="s">
        <v>25</v>
      </c>
      <c r="F24" s="1629"/>
      <c r="G24" s="210">
        <f>ROUND(D24*F24,2)</f>
        <v>0</v>
      </c>
      <c r="H24" s="134"/>
      <c r="I24" s="127"/>
      <c r="J24" s="130"/>
      <c r="K24" s="131"/>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row>
    <row r="25" spans="1:56" s="102" customFormat="1">
      <c r="A25" s="18"/>
      <c r="B25" s="22"/>
      <c r="C25" s="45"/>
      <c r="D25" s="839"/>
      <c r="E25" s="898"/>
      <c r="F25" s="108"/>
      <c r="G25" s="208"/>
      <c r="H25" s="41"/>
      <c r="I25" s="121"/>
      <c r="J25" s="133"/>
      <c r="K25" s="125"/>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row>
    <row r="26" spans="1:56" s="102" customFormat="1" ht="39" thickBot="1">
      <c r="A26" s="23">
        <v>3</v>
      </c>
      <c r="B26" s="284" t="s">
        <v>210</v>
      </c>
      <c r="C26" s="46" t="s">
        <v>209</v>
      </c>
      <c r="D26" s="847">
        <v>882</v>
      </c>
      <c r="E26" s="903" t="s">
        <v>26</v>
      </c>
      <c r="F26" s="1871"/>
      <c r="G26" s="772">
        <f>ROUND(D26*F26,2)</f>
        <v>0</v>
      </c>
      <c r="H26" s="41"/>
      <c r="I26" s="121"/>
      <c r="J26" s="31"/>
      <c r="K26" s="126"/>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7" spans="1:56" s="102" customFormat="1" ht="13.5" thickTop="1">
      <c r="A27" s="18"/>
      <c r="B27" s="90"/>
      <c r="C27" s="298"/>
      <c r="D27" s="839"/>
      <c r="E27" s="898"/>
      <c r="F27" s="76"/>
      <c r="G27" s="299"/>
      <c r="H27" s="41"/>
      <c r="I27" s="77"/>
      <c r="J27" s="133"/>
      <c r="K27" s="116"/>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row>
    <row r="28" spans="1:56" s="102" customFormat="1" ht="13.5" thickBot="1">
      <c r="A28" s="283"/>
      <c r="B28" s="17"/>
      <c r="C28" s="43" t="s">
        <v>13</v>
      </c>
      <c r="D28" s="840"/>
      <c r="E28" s="904"/>
      <c r="F28" s="105"/>
      <c r="G28" s="214">
        <f>SUM(G21:G27)</f>
        <v>0</v>
      </c>
      <c r="H28" s="41"/>
      <c r="I28" s="77"/>
      <c r="J28" s="133"/>
      <c r="K28" s="116"/>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29" spans="1:56" s="102" customFormat="1">
      <c r="A29" s="95"/>
      <c r="B29" s="96"/>
      <c r="C29" s="97"/>
      <c r="D29" s="849"/>
      <c r="E29" s="911"/>
      <c r="F29" s="106"/>
      <c r="G29" s="220"/>
      <c r="H29" s="41"/>
      <c r="I29" s="77"/>
      <c r="J29" s="133"/>
      <c r="K29" s="116"/>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row>
    <row r="30" spans="1:56" s="102" customFormat="1" ht="15.75">
      <c r="A30" s="18"/>
      <c r="B30" s="98" t="s">
        <v>14</v>
      </c>
      <c r="C30" s="99" t="s">
        <v>23</v>
      </c>
      <c r="D30" s="839"/>
      <c r="E30" s="898"/>
      <c r="F30" s="76"/>
      <c r="G30" s="208"/>
      <c r="H30" s="41"/>
      <c r="I30" s="77"/>
      <c r="J30" s="133"/>
      <c r="K30" s="116"/>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row>
    <row r="31" spans="1:56" s="102" customFormat="1" ht="15.75">
      <c r="A31" s="19"/>
      <c r="B31" s="100"/>
      <c r="C31" s="101"/>
      <c r="D31" s="844"/>
      <c r="E31" s="907"/>
      <c r="F31" s="73"/>
      <c r="G31" s="218"/>
      <c r="H31" s="41"/>
      <c r="I31" s="121"/>
      <c r="J31" s="133"/>
      <c r="K31" s="125"/>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row>
    <row r="32" spans="1:56" s="102" customFormat="1">
      <c r="A32" s="18"/>
      <c r="B32" s="22"/>
      <c r="C32" s="45"/>
      <c r="D32" s="839"/>
      <c r="E32" s="898"/>
      <c r="F32" s="108"/>
      <c r="G32" s="209"/>
      <c r="H32" s="41"/>
      <c r="I32" s="77"/>
      <c r="J32" s="133"/>
      <c r="K32" s="116"/>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row>
    <row r="33" spans="1:56" s="102" customFormat="1" ht="51">
      <c r="A33" s="19">
        <v>1</v>
      </c>
      <c r="B33" s="180" t="s">
        <v>87</v>
      </c>
      <c r="C33" s="44" t="s">
        <v>88</v>
      </c>
      <c r="D33" s="844">
        <v>806</v>
      </c>
      <c r="E33" s="907" t="s">
        <v>26</v>
      </c>
      <c r="F33" s="1629"/>
      <c r="G33" s="210">
        <f>ROUND(D33*F33,2)</f>
        <v>0</v>
      </c>
      <c r="H33" s="41"/>
      <c r="I33" s="121"/>
      <c r="J33" s="133"/>
      <c r="K33" s="125"/>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row>
    <row r="34" spans="1:56" s="102" customFormat="1">
      <c r="A34" s="83"/>
      <c r="B34" s="87"/>
      <c r="C34" s="88"/>
      <c r="D34" s="842"/>
      <c r="E34" s="925"/>
      <c r="F34" s="76"/>
      <c r="G34" s="212"/>
      <c r="H34" s="41"/>
      <c r="I34" s="77"/>
      <c r="J34" s="133"/>
      <c r="K34" s="116"/>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row>
    <row r="35" spans="1:56" s="102" customFormat="1" ht="38.25">
      <c r="A35" s="19">
        <v>2</v>
      </c>
      <c r="B35" s="180" t="s">
        <v>156</v>
      </c>
      <c r="C35" s="44" t="s">
        <v>155</v>
      </c>
      <c r="D35" s="844">
        <v>2555</v>
      </c>
      <c r="E35" s="907" t="s">
        <v>25</v>
      </c>
      <c r="F35" s="1629"/>
      <c r="G35" s="210">
        <f>ROUND(D35*F35,2)</f>
        <v>0</v>
      </c>
      <c r="H35" s="41"/>
      <c r="I35" s="77"/>
      <c r="J35" s="133"/>
      <c r="K35" s="116"/>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row>
    <row r="36" spans="1:56" s="102" customFormat="1">
      <c r="A36" s="18"/>
      <c r="B36" s="20"/>
      <c r="C36" s="55"/>
      <c r="D36" s="839"/>
      <c r="E36" s="898"/>
      <c r="F36" s="108"/>
      <c r="G36" s="208"/>
      <c r="H36" s="41"/>
      <c r="I36" s="77"/>
      <c r="J36" s="133"/>
      <c r="K36" s="116"/>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row>
    <row r="37" spans="1:56" s="102" customFormat="1" ht="38.25">
      <c r="A37" s="19">
        <v>3</v>
      </c>
      <c r="B37" s="180" t="s">
        <v>47</v>
      </c>
      <c r="C37" s="44" t="s">
        <v>306</v>
      </c>
      <c r="D37" s="844">
        <v>73</v>
      </c>
      <c r="E37" s="907" t="s">
        <v>30</v>
      </c>
      <c r="F37" s="1629"/>
      <c r="G37" s="210">
        <f>ROUND(D37*F37,2)</f>
        <v>0</v>
      </c>
      <c r="H37" s="41"/>
      <c r="I37" s="121"/>
      <c r="J37" s="133"/>
      <c r="K37" s="125"/>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row>
    <row r="38" spans="1:56" s="102" customFormat="1">
      <c r="A38" s="18"/>
      <c r="B38" s="22"/>
      <c r="C38" s="45"/>
      <c r="D38" s="839"/>
      <c r="E38" s="898"/>
      <c r="F38" s="108"/>
      <c r="G38" s="209"/>
      <c r="H38" s="41"/>
      <c r="I38" s="77"/>
      <c r="J38" s="133"/>
      <c r="K38" s="116"/>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row>
    <row r="39" spans="1:56" s="102" customFormat="1" ht="26.25" thickBot="1">
      <c r="A39" s="23">
        <v>4</v>
      </c>
      <c r="B39" s="24" t="s">
        <v>128</v>
      </c>
      <c r="C39" s="46" t="s">
        <v>127</v>
      </c>
      <c r="D39" s="847">
        <v>117</v>
      </c>
      <c r="E39" s="909" t="s">
        <v>36</v>
      </c>
      <c r="F39" s="1871"/>
      <c r="G39" s="772">
        <f>ROUND(D39*F39,2)</f>
        <v>0</v>
      </c>
      <c r="H39" s="41"/>
      <c r="I39" s="77"/>
      <c r="J39" s="133"/>
      <c r="K39" s="116"/>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row>
    <row r="40" spans="1:56" s="102" customFormat="1" ht="13.5" thickTop="1">
      <c r="A40" s="18"/>
      <c r="B40" s="90"/>
      <c r="C40" s="47"/>
      <c r="D40" s="839"/>
      <c r="E40" s="898"/>
      <c r="F40" s="76"/>
      <c r="G40" s="208"/>
      <c r="H40" s="41"/>
      <c r="I40" s="77"/>
      <c r="J40" s="133"/>
      <c r="K40" s="116"/>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row>
    <row r="41" spans="1:56" s="102" customFormat="1" ht="26.25" thickBot="1">
      <c r="A41" s="25"/>
      <c r="B41" s="91"/>
      <c r="C41" s="43" t="s">
        <v>24</v>
      </c>
      <c r="D41" s="840"/>
      <c r="E41" s="904"/>
      <c r="F41" s="105"/>
      <c r="G41" s="214">
        <f>SUM(G32:G40)</f>
        <v>0</v>
      </c>
      <c r="H41" s="41"/>
      <c r="I41" s="77"/>
      <c r="J41" s="133"/>
      <c r="K41" s="116"/>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row>
    <row r="42" spans="1:56" s="157" customFormat="1">
      <c r="A42" s="80"/>
      <c r="B42" s="81"/>
      <c r="C42" s="82"/>
      <c r="D42" s="842"/>
      <c r="E42" s="925"/>
      <c r="F42" s="76"/>
      <c r="G42" s="216"/>
      <c r="H42" s="41"/>
      <c r="I42" s="121"/>
      <c r="J42" s="31"/>
      <c r="K42" s="126"/>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row>
    <row r="43" spans="1:56" s="133" customFormat="1" ht="15.75">
      <c r="A43" s="18"/>
      <c r="B43" s="98" t="s">
        <v>15</v>
      </c>
      <c r="C43" s="99" t="s">
        <v>16</v>
      </c>
      <c r="D43" s="839"/>
      <c r="E43" s="898"/>
      <c r="F43" s="76"/>
      <c r="G43" s="208"/>
      <c r="H43" s="41"/>
      <c r="I43" s="121"/>
      <c r="K43" s="125"/>
    </row>
    <row r="44" spans="1:56" s="157" customFormat="1" ht="15.75">
      <c r="A44" s="19"/>
      <c r="B44" s="100"/>
      <c r="C44" s="101"/>
      <c r="D44" s="844"/>
      <c r="E44" s="907"/>
      <c r="F44" s="73"/>
      <c r="G44" s="218"/>
      <c r="H44" s="41"/>
      <c r="I44" s="121"/>
      <c r="J44" s="31"/>
      <c r="K44" s="126"/>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row>
    <row r="45" spans="1:56" s="102" customFormat="1" ht="9.75" customHeight="1">
      <c r="A45" s="18"/>
      <c r="B45" s="22"/>
      <c r="C45" s="45"/>
      <c r="D45" s="834"/>
      <c r="E45" s="898"/>
      <c r="F45" s="76"/>
      <c r="G45" s="209"/>
      <c r="H45" s="41"/>
      <c r="I45" s="77"/>
      <c r="J45" s="31"/>
      <c r="K45" s="31"/>
      <c r="L45" s="31"/>
      <c r="M45" s="31"/>
      <c r="N45" s="31"/>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1:56" s="102" customFormat="1" ht="39" customHeight="1">
      <c r="A46" s="19">
        <v>1</v>
      </c>
      <c r="B46" s="21" t="s">
        <v>17</v>
      </c>
      <c r="C46" s="44" t="s">
        <v>98</v>
      </c>
      <c r="D46" s="852">
        <v>6</v>
      </c>
      <c r="E46" s="907" t="s">
        <v>5</v>
      </c>
      <c r="F46" s="1629"/>
      <c r="G46" s="210">
        <f>ROUND(D46*F46,2)</f>
        <v>0</v>
      </c>
      <c r="H46" s="41"/>
      <c r="I46" s="77"/>
      <c r="J46" s="31"/>
      <c r="K46" s="31"/>
      <c r="L46" s="31"/>
      <c r="M46" s="31"/>
      <c r="N46" s="31"/>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1:56" s="102" customFormat="1" ht="13.5" customHeight="1">
      <c r="A47" s="18"/>
      <c r="B47" s="22"/>
      <c r="C47" s="45"/>
      <c r="D47" s="834"/>
      <c r="E47" s="898"/>
      <c r="F47" s="108"/>
      <c r="G47" s="209"/>
      <c r="H47" s="41"/>
      <c r="I47" s="77"/>
      <c r="J47" s="31"/>
      <c r="K47" s="31"/>
      <c r="L47" s="31"/>
      <c r="M47" s="31"/>
      <c r="N47" s="31"/>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row>
    <row r="48" spans="1:56" s="74" customFormat="1" ht="51.75" thickBot="1">
      <c r="A48" s="23">
        <v>2</v>
      </c>
      <c r="B48" s="24" t="s">
        <v>161</v>
      </c>
      <c r="C48" s="46" t="s">
        <v>160</v>
      </c>
      <c r="D48" s="854">
        <v>2</v>
      </c>
      <c r="E48" s="909" t="s">
        <v>6</v>
      </c>
      <c r="F48" s="1871"/>
      <c r="G48" s="772">
        <f>ROUND(D48*F48,2)</f>
        <v>0</v>
      </c>
      <c r="H48" s="78"/>
      <c r="I48" s="77"/>
      <c r="J48" s="31"/>
      <c r="K48" s="31"/>
      <c r="L48" s="31"/>
      <c r="M48" s="31"/>
      <c r="N48" s="31"/>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row>
    <row r="49" spans="1:56" s="102" customFormat="1" ht="13.5" thickTop="1">
      <c r="A49" s="18"/>
      <c r="B49" s="22"/>
      <c r="C49" s="45"/>
      <c r="D49" s="834"/>
      <c r="E49" s="898"/>
      <c r="F49" s="76"/>
      <c r="G49" s="208"/>
      <c r="H49" s="41"/>
      <c r="I49" s="77"/>
      <c r="J49" s="31"/>
      <c r="K49" s="31"/>
      <c r="L49" s="31"/>
      <c r="M49" s="31"/>
      <c r="N49" s="31"/>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row>
    <row r="50" spans="1:56" s="102" customFormat="1" ht="13.5" thickBot="1">
      <c r="A50" s="789"/>
      <c r="B50" s="790"/>
      <c r="C50" s="1226" t="s">
        <v>1024</v>
      </c>
      <c r="D50" s="1214"/>
      <c r="E50" s="1215"/>
      <c r="F50" s="791"/>
      <c r="G50" s="1227">
        <f>SUM(G45:G49)</f>
        <v>0</v>
      </c>
      <c r="H50" s="41"/>
      <c r="I50" s="77"/>
      <c r="J50" s="31"/>
      <c r="K50" s="31"/>
      <c r="L50" s="31"/>
      <c r="M50" s="31"/>
      <c r="N50" s="31"/>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row>
    <row r="51" spans="1:56" s="118" customFormat="1" ht="15.75">
      <c r="A51" s="787"/>
      <c r="B51" s="180"/>
      <c r="C51" s="239"/>
      <c r="D51" s="866"/>
      <c r="E51" s="919"/>
      <c r="F51" s="825"/>
      <c r="G51" s="788"/>
      <c r="H51" s="133"/>
      <c r="I51" s="133"/>
      <c r="J51" s="133"/>
      <c r="K51" s="119"/>
      <c r="L51" s="117"/>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row>
    <row r="52" spans="1:56" s="118" customFormat="1" ht="15.75">
      <c r="A52" s="185"/>
      <c r="B52" s="186" t="s">
        <v>28</v>
      </c>
      <c r="C52" s="187" t="s">
        <v>103</v>
      </c>
      <c r="D52" s="857"/>
      <c r="E52" s="913"/>
      <c r="F52" s="824"/>
      <c r="G52" s="188"/>
      <c r="H52" s="133"/>
      <c r="I52" s="133"/>
      <c r="J52" s="133"/>
      <c r="K52" s="119"/>
      <c r="L52" s="117"/>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row>
    <row r="53" spans="1:56" s="118" customFormat="1" ht="18" customHeight="1">
      <c r="A53" s="221"/>
      <c r="B53" s="222"/>
      <c r="C53" s="223"/>
      <c r="D53" s="858"/>
      <c r="E53" s="914"/>
      <c r="F53" s="825"/>
      <c r="G53" s="224"/>
      <c r="H53" s="133"/>
      <c r="I53" s="133"/>
      <c r="J53" s="133"/>
      <c r="K53" s="117"/>
      <c r="L53" s="117"/>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row>
    <row r="54" spans="1:56" s="118" customFormat="1" ht="15.75">
      <c r="A54" s="191"/>
      <c r="B54" s="192"/>
      <c r="C54" s="193"/>
      <c r="D54" s="860"/>
      <c r="E54" s="915"/>
      <c r="F54" s="824"/>
      <c r="G54" s="194"/>
      <c r="H54" s="133"/>
      <c r="I54" s="133"/>
      <c r="J54" s="133"/>
      <c r="K54" s="117"/>
      <c r="L54" s="117"/>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row>
    <row r="55" spans="1:56" s="118" customFormat="1" ht="38.25">
      <c r="A55" s="11">
        <v>1</v>
      </c>
      <c r="B55" s="228" t="s">
        <v>106</v>
      </c>
      <c r="C55" s="229" t="s">
        <v>107</v>
      </c>
      <c r="D55" s="861">
        <v>8</v>
      </c>
      <c r="E55" s="859" t="s">
        <v>6</v>
      </c>
      <c r="F55" s="1629"/>
      <c r="G55" s="210">
        <f>ROUND(D55*F55,2)</f>
        <v>0</v>
      </c>
      <c r="H55" s="133"/>
      <c r="I55" s="133"/>
      <c r="J55" s="133"/>
      <c r="K55" s="117"/>
      <c r="L55" s="117"/>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row>
    <row r="56" spans="1:56" s="118" customFormat="1" ht="15.75">
      <c r="A56" s="13"/>
      <c r="B56" s="195"/>
      <c r="C56" s="196"/>
      <c r="D56" s="862"/>
      <c r="E56" s="916"/>
      <c r="F56" s="824"/>
      <c r="G56" s="190"/>
      <c r="H56" s="133"/>
      <c r="I56" s="133"/>
      <c r="J56" s="133"/>
      <c r="K56" s="117"/>
      <c r="L56" s="117"/>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row>
    <row r="57" spans="1:56" s="118" customFormat="1" ht="51">
      <c r="A57" s="11">
        <v>2</v>
      </c>
      <c r="B57" s="228" t="s">
        <v>188</v>
      </c>
      <c r="C57" s="229" t="s">
        <v>110</v>
      </c>
      <c r="D57" s="788">
        <v>7</v>
      </c>
      <c r="E57" s="859" t="s">
        <v>6</v>
      </c>
      <c r="F57" s="1629"/>
      <c r="G57" s="210">
        <f>ROUND(D57*F57,2)</f>
        <v>0</v>
      </c>
      <c r="H57" s="133"/>
      <c r="I57" s="133"/>
      <c r="J57" s="133"/>
      <c r="K57" s="117"/>
      <c r="L57" s="117"/>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row>
    <row r="58" spans="1:56" s="118" customFormat="1" ht="15.75">
      <c r="A58" s="191"/>
      <c r="B58" s="195"/>
      <c r="C58" s="196"/>
      <c r="D58" s="862"/>
      <c r="E58" s="916"/>
      <c r="F58" s="824"/>
      <c r="G58" s="190"/>
      <c r="H58" s="133"/>
      <c r="I58" s="133"/>
      <c r="J58" s="133"/>
      <c r="K58" s="117"/>
      <c r="L58" s="117"/>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row>
    <row r="59" spans="1:56" s="118" customFormat="1" ht="51">
      <c r="A59" s="11">
        <v>3</v>
      </c>
      <c r="B59" s="228" t="s">
        <v>189</v>
      </c>
      <c r="C59" s="229" t="s">
        <v>190</v>
      </c>
      <c r="D59" s="788">
        <v>2</v>
      </c>
      <c r="E59" s="859" t="s">
        <v>6</v>
      </c>
      <c r="F59" s="1629"/>
      <c r="G59" s="210">
        <f>ROUND(D59*F59,2)</f>
        <v>0</v>
      </c>
      <c r="H59" s="133"/>
      <c r="I59" s="133"/>
      <c r="J59" s="133"/>
      <c r="K59" s="117"/>
      <c r="L59" s="117"/>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1:56" s="118" customFormat="1" ht="15.75">
      <c r="A60" s="13"/>
      <c r="B60" s="195"/>
      <c r="C60" s="196"/>
      <c r="D60" s="862"/>
      <c r="E60" s="916"/>
      <c r="F60" s="826"/>
      <c r="G60" s="190"/>
      <c r="H60" s="133"/>
      <c r="I60" s="133"/>
      <c r="J60" s="133"/>
      <c r="K60" s="117"/>
      <c r="L60" s="117"/>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row>
    <row r="61" spans="1:56" s="118" customFormat="1" ht="63.75">
      <c r="A61" s="11">
        <v>4</v>
      </c>
      <c r="B61" s="228" t="s">
        <v>336</v>
      </c>
      <c r="C61" s="229" t="s">
        <v>377</v>
      </c>
      <c r="D61" s="788">
        <v>2</v>
      </c>
      <c r="E61" s="859" t="s">
        <v>6</v>
      </c>
      <c r="F61" s="1629"/>
      <c r="G61" s="210">
        <f>ROUND(D61*F61,2)</f>
        <v>0</v>
      </c>
      <c r="H61" s="133"/>
      <c r="I61" s="133"/>
      <c r="J61" s="133"/>
      <c r="K61" s="117"/>
      <c r="L61" s="117"/>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row>
    <row r="62" spans="1:56" s="103" customFormat="1" ht="15.75">
      <c r="A62" s="191"/>
      <c r="B62" s="195"/>
      <c r="C62" s="196"/>
      <c r="D62" s="862"/>
      <c r="E62" s="916"/>
      <c r="F62" s="917"/>
      <c r="G62" s="190"/>
      <c r="H62" s="134"/>
      <c r="I62" s="30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row>
    <row r="63" spans="1:56" s="134" customFormat="1" ht="63.75">
      <c r="A63" s="11">
        <v>5</v>
      </c>
      <c r="B63" s="228" t="s">
        <v>316</v>
      </c>
      <c r="C63" s="229" t="s">
        <v>356</v>
      </c>
      <c r="D63" s="788">
        <v>7</v>
      </c>
      <c r="E63" s="859" t="s">
        <v>6</v>
      </c>
      <c r="F63" s="1629"/>
      <c r="G63" s="210">
        <f>ROUND(D63*F63,2)</f>
        <v>0</v>
      </c>
      <c r="I63" s="30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row>
    <row r="64" spans="1:56" s="118" customFormat="1" ht="15.75">
      <c r="A64" s="13"/>
      <c r="B64" s="195"/>
      <c r="C64" s="196"/>
      <c r="D64" s="862"/>
      <c r="E64" s="916"/>
      <c r="F64" s="826"/>
      <c r="G64" s="190"/>
      <c r="H64" s="133"/>
      <c r="I64" s="133"/>
      <c r="J64" s="133"/>
      <c r="K64" s="117"/>
      <c r="L64" s="117"/>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row>
    <row r="65" spans="1:56" s="118" customFormat="1" ht="63.75">
      <c r="A65" s="11">
        <v>6</v>
      </c>
      <c r="B65" s="228" t="s">
        <v>134</v>
      </c>
      <c r="C65" s="229" t="s">
        <v>357</v>
      </c>
      <c r="D65" s="788">
        <v>9</v>
      </c>
      <c r="E65" s="859" t="s">
        <v>6</v>
      </c>
      <c r="F65" s="1629"/>
      <c r="G65" s="210">
        <f>ROUND(D65*F65,2)</f>
        <v>0</v>
      </c>
      <c r="H65" s="133"/>
      <c r="I65" s="133"/>
      <c r="J65" s="133"/>
      <c r="K65" s="121"/>
      <c r="L65" s="117"/>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row>
    <row r="66" spans="1:56" s="118" customFormat="1" ht="15.75">
      <c r="A66" s="13"/>
      <c r="B66" s="286"/>
      <c r="C66" s="287"/>
      <c r="D66" s="865"/>
      <c r="E66" s="918"/>
      <c r="F66" s="291"/>
      <c r="G66" s="270"/>
      <c r="H66" s="133"/>
      <c r="I66" s="133"/>
      <c r="J66" s="133"/>
      <c r="K66" s="117"/>
      <c r="L66" s="117"/>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1:56" s="118" customFormat="1" ht="89.25">
      <c r="A67" s="11">
        <v>8</v>
      </c>
      <c r="B67" s="238" t="s">
        <v>317</v>
      </c>
      <c r="C67" s="239" t="s">
        <v>318</v>
      </c>
      <c r="D67" s="866">
        <v>690</v>
      </c>
      <c r="E67" s="919" t="s">
        <v>115</v>
      </c>
      <c r="F67" s="1629"/>
      <c r="G67" s="210">
        <f>ROUND(D67*F67,2)</f>
        <v>0</v>
      </c>
      <c r="H67" s="133"/>
      <c r="I67" s="133"/>
      <c r="J67" s="133"/>
      <c r="K67" s="117"/>
      <c r="L67" s="117"/>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1:56" s="118" customFormat="1" ht="15.75">
      <c r="A68" s="191"/>
      <c r="B68" s="286"/>
      <c r="C68" s="287"/>
      <c r="D68" s="865"/>
      <c r="E68" s="918"/>
      <c r="F68" s="291"/>
      <c r="G68" s="270"/>
      <c r="H68" s="133"/>
      <c r="I68" s="133"/>
      <c r="J68" s="133"/>
      <c r="K68" s="117"/>
      <c r="L68" s="117"/>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1:56" s="118" customFormat="1" ht="102">
      <c r="A69" s="11">
        <v>9</v>
      </c>
      <c r="B69" s="238" t="s">
        <v>317</v>
      </c>
      <c r="C69" s="239" t="s">
        <v>323</v>
      </c>
      <c r="D69" s="866">
        <v>28</v>
      </c>
      <c r="E69" s="919" t="s">
        <v>115</v>
      </c>
      <c r="F69" s="1629"/>
      <c r="G69" s="210">
        <f>ROUND(D69*F69,2)</f>
        <v>0</v>
      </c>
      <c r="H69" s="133"/>
      <c r="I69" s="133"/>
      <c r="J69" s="133"/>
      <c r="K69" s="117"/>
      <c r="L69" s="117"/>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1:56" s="118" customFormat="1" ht="15.75">
      <c r="A70" s="285"/>
      <c r="B70" s="286"/>
      <c r="C70" s="287"/>
      <c r="D70" s="865"/>
      <c r="E70" s="918"/>
      <c r="F70" s="291"/>
      <c r="G70" s="270"/>
      <c r="H70" s="133"/>
      <c r="I70" s="133"/>
      <c r="J70" s="133"/>
      <c r="K70" s="117"/>
      <c r="L70" s="117"/>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row>
    <row r="71" spans="1:56" s="118" customFormat="1" ht="39" thickBot="1">
      <c r="A71" s="23">
        <v>10</v>
      </c>
      <c r="B71" s="310" t="s">
        <v>319</v>
      </c>
      <c r="C71" s="311" t="s">
        <v>320</v>
      </c>
      <c r="D71" s="206">
        <v>66</v>
      </c>
      <c r="E71" s="921" t="s">
        <v>115</v>
      </c>
      <c r="F71" s="1871"/>
      <c r="G71" s="772">
        <f>ROUND(D71*F71,2)</f>
        <v>0</v>
      </c>
      <c r="H71" s="133"/>
      <c r="I71" s="133"/>
      <c r="J71" s="133"/>
      <c r="K71" s="117"/>
      <c r="L71" s="117"/>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1:56" ht="13.5" thickTop="1">
      <c r="A72" s="4"/>
      <c r="B72" s="198"/>
      <c r="C72" s="201"/>
      <c r="D72" s="202"/>
      <c r="E72" s="922"/>
      <c r="F72" s="202"/>
      <c r="G72" s="199"/>
    </row>
    <row r="73" spans="1:56" ht="13.5" thickBot="1">
      <c r="A73" s="203"/>
      <c r="B73" s="204"/>
      <c r="C73" s="205" t="s">
        <v>117</v>
      </c>
      <c r="D73" s="206"/>
      <c r="E73" s="921"/>
      <c r="F73" s="206"/>
      <c r="G73" s="207">
        <f>SUM(G54:G72)</f>
        <v>0</v>
      </c>
    </row>
    <row r="74" spans="1:56" ht="13.5" thickTop="1">
      <c r="D74" s="1630">
        <f>SUM(D22:D71)</f>
        <v>10160</v>
      </c>
    </row>
  </sheetData>
  <dataConsolidate/>
  <phoneticPr fontId="26" type="noConversion"/>
  <pageMargins left="0.98425196850393704" right="0.19685039370078741" top="1.299212598425197" bottom="0.78740157480314965" header="0.31496062992125984" footer="0.51181102362204722"/>
  <pageSetup paperSize="9" scale="85" orientation="portrait" r:id="rId1"/>
  <headerFooter alignWithMargins="0">
    <oddHeader>&amp;LR3-441/1298 
Murska Sobota - Gederovci
&amp;RETAPA 5.2
&amp;A</oddHeader>
    <oddFooter>&amp;C &amp;P</oddFooter>
  </headerFooter>
  <rowBreaks count="2" manualBreakCount="2">
    <brk id="15" max="6" man="1"/>
    <brk id="51"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zoomScaleNormal="100" zoomScaleSheetLayoutView="100" workbookViewId="0"/>
  </sheetViews>
  <sheetFormatPr defaultRowHeight="12.75"/>
  <cols>
    <col min="1" max="1" width="5" style="102" customWidth="1"/>
    <col min="2" max="2" width="4.42578125" style="102" customWidth="1"/>
    <col min="3" max="3" width="31.7109375" style="102" customWidth="1"/>
    <col min="4" max="5" width="8" style="296" customWidth="1"/>
    <col min="6" max="6" width="9.42578125" style="296" customWidth="1"/>
    <col min="7" max="7" width="12.28515625" style="296" customWidth="1"/>
  </cols>
  <sheetData>
    <row r="1" spans="1:7" ht="18">
      <c r="A1" s="540"/>
      <c r="B1" s="1905" t="s">
        <v>1032</v>
      </c>
      <c r="C1" s="1905"/>
      <c r="D1" s="1905"/>
      <c r="E1" s="1905"/>
      <c r="F1" s="1905"/>
      <c r="G1" s="1228"/>
    </row>
    <row r="2" spans="1:7" ht="15.75">
      <c r="A2" s="540"/>
      <c r="B2" s="1883" t="s">
        <v>933</v>
      </c>
      <c r="C2" s="1884"/>
      <c r="D2" s="1884"/>
      <c r="E2" s="1884"/>
      <c r="F2" s="1884"/>
      <c r="G2" s="1884"/>
    </row>
    <row r="3" spans="1:7" ht="15.75">
      <c r="A3" s="540"/>
      <c r="B3" s="1923" t="s">
        <v>1029</v>
      </c>
      <c r="C3" s="1923"/>
      <c r="D3" s="1923"/>
      <c r="E3" s="1923"/>
      <c r="F3" s="1923"/>
      <c r="G3" s="1923"/>
    </row>
    <row r="4" spans="1:7" ht="15" thickBot="1">
      <c r="A4" s="540"/>
      <c r="B4" s="559"/>
      <c r="C4" s="559"/>
      <c r="D4" s="1092"/>
      <c r="E4" s="1092"/>
      <c r="F4" s="1092"/>
      <c r="G4" s="1092"/>
    </row>
    <row r="5" spans="1:7" ht="15" thickBot="1">
      <c r="A5" s="540"/>
      <c r="B5" s="873" t="s">
        <v>436</v>
      </c>
      <c r="C5" s="874" t="s">
        <v>732</v>
      </c>
      <c r="D5" s="876"/>
      <c r="E5" s="876"/>
      <c r="F5" s="877"/>
      <c r="G5" s="878">
        <f>G25</f>
        <v>0</v>
      </c>
    </row>
    <row r="6" spans="1:7" ht="15" thickBot="1">
      <c r="A6" s="540"/>
      <c r="B6" s="873" t="s">
        <v>438</v>
      </c>
      <c r="C6" s="874" t="s">
        <v>860</v>
      </c>
      <c r="D6" s="876"/>
      <c r="E6" s="876"/>
      <c r="F6" s="877"/>
      <c r="G6" s="878">
        <f>G33</f>
        <v>0</v>
      </c>
    </row>
    <row r="7" spans="1:7" ht="15" thickBot="1">
      <c r="A7" s="540"/>
      <c r="B7" s="873" t="s">
        <v>442</v>
      </c>
      <c r="C7" s="874" t="s">
        <v>862</v>
      </c>
      <c r="D7" s="876"/>
      <c r="E7" s="876"/>
      <c r="F7" s="877"/>
      <c r="G7" s="878">
        <f>G49</f>
        <v>0</v>
      </c>
    </row>
    <row r="8" spans="1:7" ht="15" thickBot="1">
      <c r="A8" s="540"/>
      <c r="B8" s="873" t="s">
        <v>444</v>
      </c>
      <c r="C8" s="874" t="s">
        <v>863</v>
      </c>
      <c r="D8" s="876"/>
      <c r="E8" s="876"/>
      <c r="F8" s="877"/>
      <c r="G8" s="879">
        <f>G55</f>
        <v>0</v>
      </c>
    </row>
    <row r="9" spans="1:7" ht="15" thickBot="1">
      <c r="A9" s="540"/>
      <c r="B9" s="572"/>
      <c r="C9" s="572"/>
      <c r="D9" s="881"/>
      <c r="E9" s="881"/>
      <c r="F9" s="678"/>
      <c r="G9" s="679"/>
    </row>
    <row r="10" spans="1:7" ht="15" thickBot="1">
      <c r="A10" s="540"/>
      <c r="B10" s="680" t="s">
        <v>223</v>
      </c>
      <c r="C10" s="557" t="s">
        <v>22</v>
      </c>
      <c r="D10" s="882"/>
      <c r="E10" s="882"/>
      <c r="F10" s="681"/>
      <c r="G10" s="675">
        <f>SUM(G5:G8)</f>
        <v>0</v>
      </c>
    </row>
    <row r="11" spans="1:7" ht="15">
      <c r="A11" s="540"/>
      <c r="B11" s="682"/>
      <c r="C11" s="682"/>
      <c r="D11" s="684"/>
      <c r="E11" s="684"/>
      <c r="F11" s="1229"/>
      <c r="G11" s="679"/>
    </row>
    <row r="12" spans="1:7" ht="13.5" thickBot="1">
      <c r="A12" s="1230"/>
      <c r="B12" s="884"/>
      <c r="C12" s="1231"/>
      <c r="D12" s="1092"/>
      <c r="E12" s="1092"/>
      <c r="F12" s="1092"/>
      <c r="G12" s="1092"/>
    </row>
    <row r="13" spans="1:7" ht="26.25" thickBot="1">
      <c r="A13" s="1906" t="s">
        <v>720</v>
      </c>
      <c r="B13" s="1906"/>
      <c r="C13" s="1484" t="s">
        <v>721</v>
      </c>
      <c r="D13" s="1485" t="s">
        <v>539</v>
      </c>
      <c r="E13" s="1485" t="s">
        <v>383</v>
      </c>
      <c r="F13" s="1485" t="s">
        <v>384</v>
      </c>
      <c r="G13" s="1486" t="s">
        <v>722</v>
      </c>
    </row>
    <row r="14" spans="1:7" ht="13.5" thickBot="1">
      <c r="A14" s="1792"/>
      <c r="B14" s="1793"/>
      <c r="C14" s="1794"/>
      <c r="D14" s="1795"/>
      <c r="E14" s="1795"/>
      <c r="F14" s="1795"/>
      <c r="G14" s="1796"/>
    </row>
    <row r="15" spans="1:7" ht="13.5" thickBot="1">
      <c r="A15" s="1797" t="s">
        <v>436</v>
      </c>
      <c r="B15" s="1798"/>
      <c r="C15" s="1420" t="s">
        <v>4</v>
      </c>
      <c r="D15" s="1460"/>
      <c r="E15" s="1799" t="s">
        <v>223</v>
      </c>
      <c r="F15" s="1460"/>
      <c r="G15" s="1461"/>
    </row>
    <row r="16" spans="1:7">
      <c r="A16" s="1438"/>
      <c r="B16" s="1349"/>
      <c r="C16" s="1434"/>
      <c r="D16" s="1296"/>
      <c r="E16" s="1173"/>
      <c r="F16" s="1296"/>
      <c r="G16" s="1397"/>
    </row>
    <row r="17" spans="1:7" ht="25.5">
      <c r="A17" s="1790" t="s">
        <v>436</v>
      </c>
      <c r="B17" s="1632">
        <v>1</v>
      </c>
      <c r="C17" s="1800" t="s">
        <v>864</v>
      </c>
      <c r="D17" s="1491" t="s">
        <v>115</v>
      </c>
      <c r="E17" s="1875">
        <v>29.3</v>
      </c>
      <c r="F17" s="1277"/>
      <c r="G17" s="1120">
        <f t="shared" ref="G17:G23" si="0">ROUND(E17*F17,2)</f>
        <v>0</v>
      </c>
    </row>
    <row r="18" spans="1:7" ht="38.25">
      <c r="A18" s="1790" t="s">
        <v>436</v>
      </c>
      <c r="B18" s="1632">
        <v>2</v>
      </c>
      <c r="C18" s="1490" t="s">
        <v>866</v>
      </c>
      <c r="D18" s="1491" t="s">
        <v>58</v>
      </c>
      <c r="E18" s="1489">
        <v>1</v>
      </c>
      <c r="F18" s="1629"/>
      <c r="G18" s="1791">
        <f t="shared" si="0"/>
        <v>0</v>
      </c>
    </row>
    <row r="19" spans="1:7" ht="25.5">
      <c r="A19" s="1790" t="s">
        <v>436</v>
      </c>
      <c r="B19" s="1632">
        <v>3</v>
      </c>
      <c r="C19" s="1490" t="s">
        <v>867</v>
      </c>
      <c r="D19" s="1491" t="s">
        <v>58</v>
      </c>
      <c r="E19" s="1489">
        <v>2</v>
      </c>
      <c r="F19" s="1629"/>
      <c r="G19" s="1791">
        <f t="shared" si="0"/>
        <v>0</v>
      </c>
    </row>
    <row r="20" spans="1:7" ht="76.5">
      <c r="A20" s="1790" t="s">
        <v>436</v>
      </c>
      <c r="B20" s="1632">
        <v>4</v>
      </c>
      <c r="C20" s="1801" t="s">
        <v>726</v>
      </c>
      <c r="D20" s="1491" t="s">
        <v>58</v>
      </c>
      <c r="E20" s="1489">
        <v>1</v>
      </c>
      <c r="F20" s="1629"/>
      <c r="G20" s="1791">
        <f t="shared" si="0"/>
        <v>0</v>
      </c>
    </row>
    <row r="21" spans="1:7" ht="63.75">
      <c r="A21" s="1790" t="s">
        <v>436</v>
      </c>
      <c r="B21" s="1632">
        <v>5</v>
      </c>
      <c r="C21" s="1801" t="s">
        <v>728</v>
      </c>
      <c r="D21" s="1491" t="s">
        <v>58</v>
      </c>
      <c r="E21" s="1489">
        <v>1</v>
      </c>
      <c r="F21" s="1629"/>
      <c r="G21" s="1791">
        <f t="shared" si="0"/>
        <v>0</v>
      </c>
    </row>
    <row r="22" spans="1:7" ht="25.5">
      <c r="A22" s="1790" t="s">
        <v>436</v>
      </c>
      <c r="B22" s="1632">
        <v>6</v>
      </c>
      <c r="C22" s="1490" t="s">
        <v>868</v>
      </c>
      <c r="D22" s="1491" t="s">
        <v>669</v>
      </c>
      <c r="E22" s="1489">
        <v>1</v>
      </c>
      <c r="F22" s="1629"/>
      <c r="G22" s="1791">
        <f t="shared" si="0"/>
        <v>0</v>
      </c>
    </row>
    <row r="23" spans="1:7" ht="127.5">
      <c r="A23" s="1790" t="s">
        <v>436</v>
      </c>
      <c r="B23" s="1632">
        <v>7</v>
      </c>
      <c r="C23" s="1490" t="s">
        <v>870</v>
      </c>
      <c r="D23" s="1491" t="s">
        <v>669</v>
      </c>
      <c r="E23" s="1489">
        <v>1</v>
      </c>
      <c r="F23" s="1629"/>
      <c r="G23" s="1791">
        <f t="shared" si="0"/>
        <v>0</v>
      </c>
    </row>
    <row r="24" spans="1:7" ht="13.5" thickBot="1">
      <c r="A24" s="1802"/>
      <c r="B24" s="1803"/>
      <c r="C24" s="1804"/>
      <c r="D24" s="1397"/>
      <c r="E24" s="1397"/>
      <c r="F24" s="1397"/>
      <c r="G24" s="1397"/>
    </row>
    <row r="25" spans="1:7" s="595" customFormat="1" ht="13.5" thickBot="1">
      <c r="A25" s="1797"/>
      <c r="B25" s="1805"/>
      <c r="C25" s="1806" t="s">
        <v>732</v>
      </c>
      <c r="D25" s="1807"/>
      <c r="E25" s="1807"/>
      <c r="F25" s="1807"/>
      <c r="G25" s="1808">
        <f>SUM(G17:G23)</f>
        <v>0</v>
      </c>
    </row>
    <row r="26" spans="1:7" ht="13.5" thickBot="1">
      <c r="A26" s="1442"/>
      <c r="B26" s="1809"/>
      <c r="C26" s="1493"/>
      <c r="D26" s="1397"/>
      <c r="E26" s="1296"/>
      <c r="F26" s="1296"/>
      <c r="G26" s="1810"/>
    </row>
    <row r="27" spans="1:7" ht="13.5" thickBot="1">
      <c r="A27" s="1797" t="s">
        <v>438</v>
      </c>
      <c r="B27" s="1805"/>
      <c r="C27" s="1811" t="s">
        <v>12</v>
      </c>
      <c r="D27" s="1810"/>
      <c r="E27" s="1810"/>
      <c r="F27" s="1810"/>
      <c r="G27" s="1810"/>
    </row>
    <row r="28" spans="1:7" ht="13.5" thickBot="1">
      <c r="A28" s="1812"/>
      <c r="B28" s="1813"/>
      <c r="C28" s="1812" t="s">
        <v>871</v>
      </c>
      <c r="D28" s="1397"/>
      <c r="E28" s="1397"/>
      <c r="F28" s="1397"/>
      <c r="G28" s="1296"/>
    </row>
    <row r="29" spans="1:7" ht="115.5" thickBot="1">
      <c r="A29" s="1797"/>
      <c r="B29" s="1814"/>
      <c r="C29" s="1815" t="s">
        <v>872</v>
      </c>
      <c r="D29" s="1810"/>
      <c r="E29" s="1810"/>
      <c r="F29" s="1810"/>
      <c r="G29" s="1816"/>
    </row>
    <row r="30" spans="1:7">
      <c r="A30" s="1438"/>
      <c r="B30" s="1817"/>
      <c r="C30" s="1434"/>
      <c r="D30" s="1296"/>
      <c r="E30" s="1467"/>
      <c r="F30" s="1467"/>
      <c r="G30" s="1818"/>
    </row>
    <row r="31" spans="1:7" ht="25.5">
      <c r="A31" s="1790" t="s">
        <v>438</v>
      </c>
      <c r="B31" s="1632">
        <v>1</v>
      </c>
      <c r="C31" s="1490" t="s">
        <v>887</v>
      </c>
      <c r="D31" s="1491" t="s">
        <v>735</v>
      </c>
      <c r="E31" s="1875">
        <v>58.6</v>
      </c>
      <c r="F31" s="1277"/>
      <c r="G31" s="1791">
        <f>ROUND(E31*F31,2)</f>
        <v>0</v>
      </c>
    </row>
    <row r="32" spans="1:7" ht="13.5" thickBot="1">
      <c r="A32" s="1802"/>
      <c r="B32" s="1819"/>
      <c r="C32" s="1820"/>
      <c r="D32" s="1468"/>
      <c r="E32" s="1561"/>
      <c r="F32" s="1397"/>
      <c r="G32" s="1397"/>
    </row>
    <row r="33" spans="1:7">
      <c r="A33" s="1821"/>
      <c r="B33" s="1822"/>
      <c r="C33" s="1823" t="s">
        <v>755</v>
      </c>
      <c r="D33" s="1824"/>
      <c r="E33" s="1825"/>
      <c r="F33" s="1825"/>
      <c r="G33" s="1826">
        <f>SUM(G31:G31)</f>
        <v>0</v>
      </c>
    </row>
    <row r="34" spans="1:7" ht="25.5">
      <c r="A34" s="1922" t="s">
        <v>720</v>
      </c>
      <c r="B34" s="1922"/>
      <c r="C34" s="1827" t="s">
        <v>721</v>
      </c>
      <c r="D34" s="1828" t="s">
        <v>539</v>
      </c>
      <c r="E34" s="1828" t="s">
        <v>383</v>
      </c>
      <c r="F34" s="1828" t="s">
        <v>384</v>
      </c>
      <c r="G34" s="1828" t="s">
        <v>722</v>
      </c>
    </row>
    <row r="35" spans="1:7" ht="13.5" thickBot="1">
      <c r="A35" s="1442"/>
      <c r="B35" s="1817"/>
      <c r="C35" s="1493"/>
      <c r="D35" s="1494"/>
      <c r="E35" s="1397"/>
      <c r="F35" s="1397"/>
      <c r="G35" s="1494"/>
    </row>
    <row r="36" spans="1:7" ht="13.5" thickBot="1">
      <c r="A36" s="1797" t="s">
        <v>442</v>
      </c>
      <c r="B36" s="1829"/>
      <c r="C36" s="1811" t="s">
        <v>766</v>
      </c>
      <c r="D36" s="1810"/>
      <c r="E36" s="1810"/>
      <c r="F36" s="1810"/>
      <c r="G36" s="1816"/>
    </row>
    <row r="37" spans="1:7">
      <c r="A37" s="1438"/>
      <c r="B37" s="1349"/>
      <c r="C37" s="1820"/>
      <c r="D37" s="1296"/>
      <c r="E37" s="1296"/>
      <c r="F37" s="1296"/>
      <c r="G37" s="1296"/>
    </row>
    <row r="38" spans="1:7" ht="204">
      <c r="A38" s="1790" t="s">
        <v>442</v>
      </c>
      <c r="B38" s="1632">
        <v>1</v>
      </c>
      <c r="C38" s="1490" t="s">
        <v>896</v>
      </c>
      <c r="D38" s="1491" t="s">
        <v>115</v>
      </c>
      <c r="E38" s="1875">
        <v>14.3</v>
      </c>
      <c r="F38" s="1277"/>
      <c r="G38" s="1120">
        <f t="shared" ref="G38:G47" si="1">ROUND(E38*F38,2)</f>
        <v>0</v>
      </c>
    </row>
    <row r="39" spans="1:7" ht="204">
      <c r="A39" s="1790"/>
      <c r="B39" s="1632"/>
      <c r="C39" s="1490" t="s">
        <v>934</v>
      </c>
      <c r="D39" s="1491" t="s">
        <v>115</v>
      </c>
      <c r="E39" s="1489">
        <v>15</v>
      </c>
      <c r="F39" s="1629"/>
      <c r="G39" s="1791">
        <f t="shared" si="1"/>
        <v>0</v>
      </c>
    </row>
    <row r="40" spans="1:7" ht="38.25">
      <c r="A40" s="1790" t="s">
        <v>442</v>
      </c>
      <c r="B40" s="1632">
        <v>2</v>
      </c>
      <c r="C40" s="1490" t="s">
        <v>907</v>
      </c>
      <c r="D40" s="1491" t="s">
        <v>58</v>
      </c>
      <c r="E40" s="1489">
        <v>2</v>
      </c>
      <c r="F40" s="1629"/>
      <c r="G40" s="1791">
        <f t="shared" si="1"/>
        <v>0</v>
      </c>
    </row>
    <row r="41" spans="1:7" ht="38.25">
      <c r="A41" s="1790" t="s">
        <v>442</v>
      </c>
      <c r="B41" s="1632">
        <v>3</v>
      </c>
      <c r="C41" s="1490" t="s">
        <v>908</v>
      </c>
      <c r="D41" s="1491" t="s">
        <v>58</v>
      </c>
      <c r="E41" s="1489">
        <v>2</v>
      </c>
      <c r="F41" s="1629"/>
      <c r="G41" s="1791">
        <f t="shared" si="1"/>
        <v>0</v>
      </c>
    </row>
    <row r="42" spans="1:7" ht="25.5">
      <c r="A42" s="1790" t="s">
        <v>442</v>
      </c>
      <c r="B42" s="1632">
        <v>4</v>
      </c>
      <c r="C42" s="1490" t="s">
        <v>921</v>
      </c>
      <c r="D42" s="1491" t="s">
        <v>115</v>
      </c>
      <c r="E42" s="1489">
        <v>29.3</v>
      </c>
      <c r="F42" s="1629"/>
      <c r="G42" s="1791">
        <f t="shared" si="1"/>
        <v>0</v>
      </c>
    </row>
    <row r="43" spans="1:7" ht="25.5">
      <c r="A43" s="1790" t="s">
        <v>442</v>
      </c>
      <c r="B43" s="1632">
        <v>5</v>
      </c>
      <c r="C43" s="1490" t="s">
        <v>922</v>
      </c>
      <c r="D43" s="1491" t="s">
        <v>115</v>
      </c>
      <c r="E43" s="1489">
        <v>29.3</v>
      </c>
      <c r="F43" s="1629"/>
      <c r="G43" s="1791">
        <f t="shared" si="1"/>
        <v>0</v>
      </c>
    </row>
    <row r="44" spans="1:7" ht="14.25">
      <c r="A44" s="1790" t="s">
        <v>442</v>
      </c>
      <c r="B44" s="1632">
        <v>6</v>
      </c>
      <c r="C44" s="1490" t="s">
        <v>923</v>
      </c>
      <c r="D44" s="1491" t="s">
        <v>115</v>
      </c>
      <c r="E44" s="1489">
        <v>29.3</v>
      </c>
      <c r="F44" s="1629"/>
      <c r="G44" s="1791">
        <f t="shared" si="1"/>
        <v>0</v>
      </c>
    </row>
    <row r="45" spans="1:7" ht="25.5">
      <c r="A45" s="1790" t="s">
        <v>442</v>
      </c>
      <c r="B45" s="1632">
        <v>7</v>
      </c>
      <c r="C45" s="1490" t="s">
        <v>924</v>
      </c>
      <c r="D45" s="1491" t="s">
        <v>115</v>
      </c>
      <c r="E45" s="1489">
        <v>29.3</v>
      </c>
      <c r="F45" s="1629"/>
      <c r="G45" s="1791">
        <f t="shared" si="1"/>
        <v>0</v>
      </c>
    </row>
    <row r="46" spans="1:7" ht="25.5">
      <c r="A46" s="1790" t="s">
        <v>442</v>
      </c>
      <c r="B46" s="1632">
        <v>8</v>
      </c>
      <c r="C46" s="1490" t="s">
        <v>925</v>
      </c>
      <c r="D46" s="1491" t="s">
        <v>115</v>
      </c>
      <c r="E46" s="1489">
        <v>29.3</v>
      </c>
      <c r="F46" s="1629"/>
      <c r="G46" s="1791">
        <f t="shared" si="1"/>
        <v>0</v>
      </c>
    </row>
    <row r="47" spans="1:7" ht="25.5">
      <c r="A47" s="1790" t="s">
        <v>442</v>
      </c>
      <c r="B47" s="1632">
        <v>9</v>
      </c>
      <c r="C47" s="1490" t="s">
        <v>926</v>
      </c>
      <c r="D47" s="1491" t="s">
        <v>58</v>
      </c>
      <c r="E47" s="1489">
        <v>2</v>
      </c>
      <c r="F47" s="1629"/>
      <c r="G47" s="1791">
        <f t="shared" si="1"/>
        <v>0</v>
      </c>
    </row>
    <row r="48" spans="1:7" ht="13.5" thickBot="1">
      <c r="A48" s="1438"/>
      <c r="B48" s="1819"/>
      <c r="C48" s="1434"/>
      <c r="D48" s="1491"/>
      <c r="E48" s="1296"/>
      <c r="F48" s="1296"/>
      <c r="G48" s="1296"/>
    </row>
    <row r="49" spans="1:7" ht="13.5" thickBot="1">
      <c r="A49" s="1830"/>
      <c r="B49" s="1831"/>
      <c r="C49" s="1806" t="s">
        <v>782</v>
      </c>
      <c r="D49" s="1807"/>
      <c r="E49" s="1810"/>
      <c r="F49" s="1810"/>
      <c r="G49" s="1832">
        <f>SUM(G38:G47)</f>
        <v>0</v>
      </c>
    </row>
    <row r="50" spans="1:7" ht="13.5" thickBot="1">
      <c r="A50" s="1442"/>
      <c r="B50" s="1817"/>
      <c r="C50" s="1833"/>
      <c r="D50" s="1296"/>
      <c r="E50" s="1296"/>
      <c r="F50" s="1296"/>
      <c r="G50" s="1296"/>
    </row>
    <row r="51" spans="1:7" ht="13.5" thickBot="1">
      <c r="A51" s="1797" t="s">
        <v>444</v>
      </c>
      <c r="B51" s="1805"/>
      <c r="C51" s="1834" t="s">
        <v>783</v>
      </c>
      <c r="D51" s="1810"/>
      <c r="E51" s="1810"/>
      <c r="F51" s="1810"/>
      <c r="G51" s="1816"/>
    </row>
    <row r="52" spans="1:7">
      <c r="A52" s="1442"/>
      <c r="B52" s="1817"/>
      <c r="C52" s="1833"/>
      <c r="D52" s="1296"/>
      <c r="E52" s="1296"/>
      <c r="F52" s="1296"/>
      <c r="G52" s="1296"/>
    </row>
    <row r="53" spans="1:7" ht="25.5">
      <c r="A53" s="1790" t="s">
        <v>444</v>
      </c>
      <c r="B53" s="1632">
        <v>1</v>
      </c>
      <c r="C53" s="1490" t="s">
        <v>927</v>
      </c>
      <c r="D53" s="1835" t="s">
        <v>115</v>
      </c>
      <c r="E53" s="1875">
        <v>29.3</v>
      </c>
      <c r="F53" s="1277"/>
      <c r="G53" s="1120">
        <f>ROUND(E53*F53,2)</f>
        <v>0</v>
      </c>
    </row>
    <row r="54" spans="1:7" ht="13.5" thickBot="1">
      <c r="A54" s="1836"/>
      <c r="B54" s="1803"/>
      <c r="C54" s="1833"/>
      <c r="D54" s="1296"/>
      <c r="E54" s="1296"/>
      <c r="F54" s="1296"/>
      <c r="G54" s="1296"/>
    </row>
    <row r="55" spans="1:7" ht="13.5" thickBot="1">
      <c r="A55" s="1830"/>
      <c r="B55" s="1831"/>
      <c r="C55" s="1806" t="s">
        <v>785</v>
      </c>
      <c r="D55" s="1807"/>
      <c r="E55" s="1810"/>
      <c r="F55" s="1810"/>
      <c r="G55" s="1832">
        <f>SUM(G53:G53)</f>
        <v>0</v>
      </c>
    </row>
    <row r="56" spans="1:7">
      <c r="E56" s="1628">
        <f>SUM(E17:E53)</f>
        <v>306.00000000000006</v>
      </c>
    </row>
  </sheetData>
  <mergeCells count="5">
    <mergeCell ref="B1:F1"/>
    <mergeCell ref="B2:G2"/>
    <mergeCell ref="A13:B13"/>
    <mergeCell ref="A34:B34"/>
    <mergeCell ref="B3:G3"/>
  </mergeCells>
  <conditionalFormatting sqref="E17:E23 E31 E38:E39 E42:E47 E53">
    <cfRule type="cellIs" dxfId="73" priority="22" stopIfTrue="1" operator="equal">
      <formula>0</formula>
    </cfRule>
  </conditionalFormatting>
  <conditionalFormatting sqref="C20:C21">
    <cfRule type="expression" dxfId="72" priority="24" stopIfTrue="1">
      <formula>#REF!=1</formula>
    </cfRule>
  </conditionalFormatting>
  <conditionalFormatting sqref="G24:G27 G30 F32:G33 E49:G49 E55:G55 E33 E35:G35 E25:F25">
    <cfRule type="expression" dxfId="71" priority="21" stopIfTrue="1">
      <formula>#REF!=1</formula>
    </cfRule>
  </conditionalFormatting>
  <conditionalFormatting sqref="E40:E41">
    <cfRule type="cellIs" dxfId="70" priority="19" stopIfTrue="1" operator="equal">
      <formula>0</formula>
    </cfRule>
  </conditionalFormatting>
  <conditionalFormatting sqref="G5:G8 G10:G11">
    <cfRule type="expression" dxfId="69" priority="47" stopIfTrue="1">
      <formula>#REF!=1</formula>
    </cfRule>
  </conditionalFormatting>
  <conditionalFormatting sqref="G17:G23 G31 G38:G47 G53">
    <cfRule type="expression" dxfId="68" priority="50" stopIfTrue="1">
      <formula>#REF!=1</formula>
    </cfRule>
  </conditionalFormatting>
  <conditionalFormatting sqref="F17:F23">
    <cfRule type="expression" dxfId="67" priority="4" stopIfTrue="1">
      <formula>#REF!=1</formula>
    </cfRule>
  </conditionalFormatting>
  <conditionalFormatting sqref="F31">
    <cfRule type="expression" dxfId="66" priority="3" stopIfTrue="1">
      <formula>#REF!=1</formula>
    </cfRule>
  </conditionalFormatting>
  <conditionalFormatting sqref="F38:F47">
    <cfRule type="expression" dxfId="65" priority="2" stopIfTrue="1">
      <formula>#REF!=1</formula>
    </cfRule>
  </conditionalFormatting>
  <conditionalFormatting sqref="F53">
    <cfRule type="expression" dxfId="64" priority="1" stopIfTrue="1">
      <formula>#REF!=1</formula>
    </cfRule>
  </conditionalFormatting>
  <pageMargins left="0.7" right="0.7" top="0.75" bottom="0.75" header="0.3" footer="0.3"/>
  <pageSetup paperSize="9" scale="53" orientation="portrait" r:id="rId1"/>
  <rowBreaks count="2" manualBreakCount="2">
    <brk id="11" max="16383" man="1"/>
    <brk id="3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1083"/>
  <sheetViews>
    <sheetView view="pageBreakPreview" zoomScaleNormal="100" zoomScaleSheetLayoutView="100" workbookViewId="0"/>
  </sheetViews>
  <sheetFormatPr defaultRowHeight="14.25"/>
  <cols>
    <col min="1" max="1" width="4.42578125" style="540" customWidth="1"/>
    <col min="2" max="2" width="3.7109375" style="541" customWidth="1"/>
    <col min="3" max="3" width="36.42578125" style="534" customWidth="1"/>
    <col min="4" max="4" width="7" style="1252" customWidth="1"/>
    <col min="5" max="5" width="7.42578125" style="1252" customWidth="1"/>
    <col min="6" max="6" width="9.42578125" style="1252" customWidth="1"/>
    <col min="7" max="7" width="13" style="1252" customWidth="1"/>
  </cols>
  <sheetData>
    <row r="1" spans="1:7" ht="18">
      <c r="A1" s="532"/>
      <c r="B1" s="1924" t="s">
        <v>1030</v>
      </c>
      <c r="C1" s="1925"/>
      <c r="D1" s="1925"/>
      <c r="E1" s="1926"/>
      <c r="F1" s="1926"/>
      <c r="G1" s="1926"/>
    </row>
    <row r="2" spans="1:7" ht="15">
      <c r="A2" s="532"/>
      <c r="B2" s="1927" t="s">
        <v>786</v>
      </c>
      <c r="C2" s="1928"/>
      <c r="D2" s="1928"/>
      <c r="E2" s="1929"/>
      <c r="F2" s="1929"/>
      <c r="G2" s="1251"/>
    </row>
    <row r="3" spans="1:7" ht="15">
      <c r="A3" s="532"/>
      <c r="B3" s="1928"/>
      <c r="C3" s="1928"/>
      <c r="D3" s="1928"/>
      <c r="E3" s="1929"/>
      <c r="F3" s="1929"/>
      <c r="G3" s="1251"/>
    </row>
    <row r="4" spans="1:7" ht="15.75">
      <c r="A4" s="532"/>
      <c r="B4" s="1914" t="s">
        <v>1005</v>
      </c>
      <c r="C4" s="1914"/>
      <c r="D4" s="993"/>
      <c r="E4" s="993"/>
      <c r="F4" s="993"/>
      <c r="G4" s="1251"/>
    </row>
    <row r="5" spans="1:7" ht="15.75">
      <c r="B5" s="533"/>
    </row>
    <row r="6" spans="1:7" ht="15">
      <c r="B6" s="532" t="s">
        <v>260</v>
      </c>
    </row>
    <row r="7" spans="1:7" ht="15" thickBot="1"/>
    <row r="8" spans="1:7">
      <c r="B8" s="1698" t="str">
        <f>+A15</f>
        <v>1.</v>
      </c>
      <c r="C8" s="1699" t="str">
        <f>+C15</f>
        <v>PREDDELA</v>
      </c>
      <c r="D8" s="535"/>
      <c r="E8" s="535"/>
      <c r="F8" s="1700"/>
      <c r="G8" s="1856">
        <f>G20</f>
        <v>0</v>
      </c>
    </row>
    <row r="9" spans="1:7">
      <c r="B9" s="1701" t="str">
        <f>+A22</f>
        <v>2.</v>
      </c>
      <c r="C9" s="1702" t="str">
        <f>+C22</f>
        <v>MONTAŽNA DELA</v>
      </c>
      <c r="D9" s="536"/>
      <c r="E9" s="536"/>
      <c r="F9" s="1703"/>
      <c r="G9" s="1857">
        <f>G26</f>
        <v>0</v>
      </c>
    </row>
    <row r="10" spans="1:7" ht="15.75" thickBot="1">
      <c r="B10" s="1253"/>
      <c r="C10" s="538" t="s">
        <v>718</v>
      </c>
      <c r="D10" s="539"/>
      <c r="E10" s="539"/>
      <c r="F10" s="539"/>
      <c r="G10" s="1254">
        <f>SUM(G8:G9)</f>
        <v>0</v>
      </c>
    </row>
    <row r="12" spans="1:7" ht="15" thickBot="1"/>
    <row r="13" spans="1:7" ht="26.25" thickBot="1">
      <c r="A13" s="1903" t="s">
        <v>720</v>
      </c>
      <c r="B13" s="1904"/>
      <c r="C13" s="1417" t="s">
        <v>721</v>
      </c>
      <c r="D13" s="1458" t="s">
        <v>539</v>
      </c>
      <c r="E13" s="1458" t="s">
        <v>383</v>
      </c>
      <c r="F13" s="1458" t="s">
        <v>384</v>
      </c>
      <c r="G13" s="1459" t="s">
        <v>722</v>
      </c>
    </row>
    <row r="14" spans="1:7" ht="15" thickBot="1"/>
    <row r="15" spans="1:7" ht="15" customHeight="1" thickBot="1">
      <c r="A15" s="542" t="s">
        <v>436</v>
      </c>
      <c r="B15" s="543"/>
      <c r="C15" s="544" t="s">
        <v>4</v>
      </c>
      <c r="D15" s="1236"/>
      <c r="E15" s="1236"/>
      <c r="F15" s="1236"/>
      <c r="G15" s="1237"/>
    </row>
    <row r="16" spans="1:7" ht="25.5">
      <c r="A16" s="545" t="s">
        <v>436</v>
      </c>
      <c r="B16" s="1255">
        <v>1</v>
      </c>
      <c r="C16" s="401" t="s">
        <v>724</v>
      </c>
      <c r="D16" s="1265" t="s">
        <v>58</v>
      </c>
      <c r="E16" s="719">
        <v>15</v>
      </c>
      <c r="F16" s="1277"/>
      <c r="G16" s="1266">
        <f>ROUND(E16*F16,2)</f>
        <v>0</v>
      </c>
    </row>
    <row r="17" spans="1:9" ht="63.75">
      <c r="A17" s="547" t="s">
        <v>436</v>
      </c>
      <c r="B17" s="1256">
        <v>2</v>
      </c>
      <c r="C17" s="401" t="s">
        <v>726</v>
      </c>
      <c r="D17" s="1267" t="s">
        <v>669</v>
      </c>
      <c r="E17" s="549">
        <v>1</v>
      </c>
      <c r="F17" s="1277"/>
      <c r="G17" s="1268">
        <f>ROUND(E17*F17,2)</f>
        <v>0</v>
      </c>
      <c r="H17" s="550"/>
      <c r="I17" s="550"/>
    </row>
    <row r="18" spans="1:9" ht="51">
      <c r="A18" s="547" t="s">
        <v>436</v>
      </c>
      <c r="B18" s="1256">
        <v>3</v>
      </c>
      <c r="C18" s="401" t="s">
        <v>728</v>
      </c>
      <c r="D18" s="1267" t="s">
        <v>669</v>
      </c>
      <c r="E18" s="549">
        <v>1</v>
      </c>
      <c r="F18" s="1277"/>
      <c r="G18" s="1268">
        <f>ROUND(E18*F18,2)</f>
        <v>0</v>
      </c>
      <c r="H18" s="550"/>
      <c r="I18" s="550"/>
    </row>
    <row r="19" spans="1:9" ht="13.5" thickBot="1">
      <c r="A19" s="551"/>
      <c r="B19" s="1257"/>
      <c r="C19" s="552"/>
      <c r="D19" s="881"/>
      <c r="E19" s="397"/>
      <c r="F19" s="881"/>
      <c r="G19" s="881"/>
    </row>
    <row r="20" spans="1:9" ht="15.75" thickBot="1">
      <c r="A20" s="555"/>
      <c r="B20" s="556"/>
      <c r="C20" s="557" t="s">
        <v>732</v>
      </c>
      <c r="D20" s="1236"/>
      <c r="E20" s="1258"/>
      <c r="F20" s="1259"/>
      <c r="G20" s="1260">
        <f>SUM(G16:G18)</f>
        <v>0</v>
      </c>
    </row>
    <row r="21" spans="1:9" ht="13.5" thickBot="1">
      <c r="A21" s="570"/>
      <c r="B21" s="558"/>
      <c r="C21" s="564"/>
      <c r="D21" s="40"/>
      <c r="E21" s="475"/>
      <c r="F21" s="1092"/>
      <c r="G21" s="881"/>
    </row>
    <row r="22" spans="1:9" ht="13.5" thickBot="1">
      <c r="A22" s="542" t="s">
        <v>438</v>
      </c>
      <c r="B22" s="771"/>
      <c r="C22" s="544" t="s">
        <v>766</v>
      </c>
      <c r="D22" s="1236"/>
      <c r="E22" s="1236"/>
      <c r="F22" s="1236"/>
      <c r="G22" s="1237"/>
    </row>
    <row r="23" spans="1:9" ht="140.25">
      <c r="A23" s="547" t="s">
        <v>438</v>
      </c>
      <c r="B23" s="1255">
        <v>1</v>
      </c>
      <c r="C23" s="401" t="s">
        <v>775</v>
      </c>
      <c r="D23" s="1265" t="s">
        <v>58</v>
      </c>
      <c r="E23" s="546">
        <v>14</v>
      </c>
      <c r="F23" s="1277"/>
      <c r="G23" s="1266">
        <f>ROUND(E23*F23,2)</f>
        <v>0</v>
      </c>
    </row>
    <row r="24" spans="1:9" ht="127.5">
      <c r="A24" s="547" t="s">
        <v>438</v>
      </c>
      <c r="B24" s="1256">
        <v>2</v>
      </c>
      <c r="C24" s="401" t="s">
        <v>787</v>
      </c>
      <c r="D24" s="1267" t="s">
        <v>58</v>
      </c>
      <c r="E24" s="546">
        <v>1</v>
      </c>
      <c r="F24" s="1277"/>
      <c r="G24" s="1268">
        <f>ROUND(E24*F24,2)</f>
        <v>0</v>
      </c>
    </row>
    <row r="25" spans="1:9" ht="13.5" thickBot="1">
      <c r="A25" s="571"/>
      <c r="B25" s="558"/>
      <c r="C25" s="574"/>
      <c r="D25" s="1092"/>
      <c r="E25" s="1092"/>
      <c r="F25" s="1092"/>
      <c r="G25" s="1092"/>
    </row>
    <row r="26" spans="1:9" ht="15.75" thickBot="1">
      <c r="A26" s="555"/>
      <c r="B26" s="556"/>
      <c r="C26" s="575" t="s">
        <v>782</v>
      </c>
      <c r="D26" s="1236"/>
      <c r="E26" s="1237"/>
      <c r="F26" s="1237"/>
      <c r="G26" s="1260">
        <f>SUM(G23:G24)</f>
        <v>0</v>
      </c>
    </row>
    <row r="27" spans="1:9" ht="12.75">
      <c r="A27" s="565"/>
      <c r="B27" s="558"/>
      <c r="C27" s="552"/>
      <c r="D27" s="1092"/>
      <c r="E27" s="1697">
        <f>SUM(E16:E24)</f>
        <v>32</v>
      </c>
      <c r="F27" s="1092"/>
      <c r="G27" s="1092"/>
    </row>
    <row r="28" spans="1:9">
      <c r="A28" s="565"/>
      <c r="B28" s="1262"/>
      <c r="D28" s="1092"/>
      <c r="E28" s="1261"/>
      <c r="F28" s="1092"/>
      <c r="G28" s="404"/>
    </row>
    <row r="29" spans="1:9">
      <c r="A29" s="565"/>
      <c r="B29" s="558"/>
      <c r="C29" s="552"/>
      <c r="E29" s="881"/>
      <c r="F29" s="1092"/>
      <c r="G29" s="1092"/>
    </row>
    <row r="30" spans="1:9" ht="12.75">
      <c r="A30" s="565"/>
      <c r="B30" s="558"/>
      <c r="C30" s="552"/>
      <c r="D30" s="1092"/>
      <c r="E30" s="1092"/>
      <c r="F30" s="1092"/>
      <c r="G30" s="1092"/>
    </row>
    <row r="31" spans="1:9" ht="12.75">
      <c r="A31" s="565"/>
      <c r="B31" s="558"/>
      <c r="C31" s="552"/>
      <c r="D31" s="1092"/>
      <c r="E31" s="1092"/>
      <c r="F31" s="1092"/>
      <c r="G31" s="1092"/>
    </row>
    <row r="32" spans="1:9" ht="12.75">
      <c r="A32" s="565"/>
      <c r="B32" s="558"/>
      <c r="C32" s="552"/>
      <c r="D32" s="1092"/>
      <c r="E32" s="1092"/>
      <c r="F32" s="1092"/>
      <c r="G32" s="1092"/>
    </row>
    <row r="33" spans="1:7" ht="12.75">
      <c r="A33" s="565"/>
      <c r="B33" s="558"/>
      <c r="C33" s="552"/>
      <c r="D33" s="1092"/>
      <c r="E33" s="1092"/>
      <c r="F33" s="1092"/>
      <c r="G33" s="1092"/>
    </row>
    <row r="34" spans="1:7" ht="12.75">
      <c r="A34" s="565"/>
      <c r="B34" s="558"/>
      <c r="C34" s="552"/>
      <c r="D34" s="1092"/>
      <c r="E34" s="1092"/>
      <c r="F34" s="1092"/>
      <c r="G34" s="1092"/>
    </row>
    <row r="35" spans="1:7" ht="12.75">
      <c r="A35" s="565"/>
      <c r="B35" s="558"/>
      <c r="C35" s="552"/>
      <c r="D35" s="1092"/>
      <c r="E35" s="1092"/>
      <c r="F35" s="1092"/>
      <c r="G35" s="1092"/>
    </row>
    <row r="36" spans="1:7" ht="12.75">
      <c r="A36" s="565"/>
      <c r="B36" s="558"/>
      <c r="C36" s="552"/>
      <c r="D36" s="1092"/>
      <c r="E36" s="1092"/>
      <c r="F36" s="1092"/>
      <c r="G36" s="1092"/>
    </row>
    <row r="37" spans="1:7" ht="12.75">
      <c r="A37" s="565"/>
      <c r="B37" s="558"/>
      <c r="C37" s="552"/>
      <c r="D37" s="1092"/>
      <c r="E37" s="1092"/>
      <c r="F37" s="1092"/>
      <c r="G37" s="1092"/>
    </row>
    <row r="38" spans="1:7" ht="12.75">
      <c r="A38" s="565"/>
      <c r="B38" s="558"/>
      <c r="C38" s="552"/>
      <c r="D38" s="1092"/>
      <c r="E38" s="1092"/>
      <c r="F38" s="1092"/>
      <c r="G38" s="1092"/>
    </row>
    <row r="39" spans="1:7" ht="12.75">
      <c r="A39" s="565"/>
      <c r="B39" s="558"/>
      <c r="C39" s="552"/>
      <c r="D39" s="1092"/>
      <c r="E39" s="1092"/>
      <c r="F39" s="1092"/>
      <c r="G39" s="1092"/>
    </row>
    <row r="40" spans="1:7" ht="12.75">
      <c r="A40" s="565"/>
      <c r="B40" s="558"/>
      <c r="C40" s="552"/>
      <c r="D40" s="1092"/>
      <c r="E40" s="1092"/>
      <c r="F40" s="1092"/>
      <c r="G40" s="1092"/>
    </row>
    <row r="41" spans="1:7" ht="12.75">
      <c r="A41" s="565"/>
      <c r="B41" s="558"/>
      <c r="C41" s="552"/>
      <c r="D41" s="1092"/>
      <c r="E41" s="1092"/>
      <c r="F41" s="1092"/>
      <c r="G41" s="1092"/>
    </row>
    <row r="42" spans="1:7" ht="12.75">
      <c r="A42" s="565"/>
      <c r="B42" s="558"/>
      <c r="C42" s="552"/>
      <c r="D42" s="1092"/>
      <c r="E42" s="1092"/>
      <c r="F42" s="1092"/>
      <c r="G42" s="1092"/>
    </row>
    <row r="43" spans="1:7" ht="12.75">
      <c r="A43" s="565"/>
      <c r="B43" s="558"/>
      <c r="C43" s="552"/>
      <c r="D43" s="1092"/>
      <c r="E43" s="1092"/>
      <c r="F43" s="1092"/>
      <c r="G43" s="1092"/>
    </row>
    <row r="44" spans="1:7" ht="12.75">
      <c r="A44" s="565"/>
      <c r="B44" s="558"/>
      <c r="C44" s="552"/>
      <c r="D44" s="1092"/>
      <c r="E44" s="1092"/>
      <c r="F44" s="1092"/>
      <c r="G44" s="1092"/>
    </row>
    <row r="45" spans="1:7" ht="12.75">
      <c r="A45" s="565"/>
      <c r="B45" s="558"/>
      <c r="C45" s="552"/>
      <c r="D45" s="1092"/>
      <c r="E45" s="1092"/>
      <c r="F45" s="1092"/>
      <c r="G45" s="1092"/>
    </row>
    <row r="46" spans="1:7" ht="12.75">
      <c r="A46" s="565"/>
      <c r="B46" s="558"/>
      <c r="C46" s="552"/>
      <c r="D46" s="1092"/>
      <c r="E46" s="1092"/>
      <c r="F46" s="1092"/>
      <c r="G46" s="1092"/>
    </row>
    <row r="47" spans="1:7" ht="12.75">
      <c r="A47" s="565"/>
      <c r="B47" s="558"/>
      <c r="C47" s="552"/>
      <c r="D47" s="1092"/>
      <c r="E47" s="1092"/>
      <c r="F47" s="1092"/>
      <c r="G47" s="1092"/>
    </row>
    <row r="48" spans="1:7" ht="12.75">
      <c r="A48" s="565"/>
      <c r="B48" s="558"/>
      <c r="C48" s="552"/>
      <c r="D48" s="1092"/>
      <c r="E48" s="1092"/>
      <c r="F48" s="1092"/>
      <c r="G48" s="1092"/>
    </row>
    <row r="49" spans="1:7" ht="12.75">
      <c r="A49" s="565"/>
      <c r="B49" s="558"/>
      <c r="C49" s="552"/>
      <c r="D49" s="1092"/>
      <c r="E49" s="1092"/>
      <c r="F49" s="1092"/>
      <c r="G49" s="1092"/>
    </row>
    <row r="50" spans="1:7" ht="12.75">
      <c r="A50" s="565"/>
      <c r="B50" s="558"/>
      <c r="C50" s="552"/>
      <c r="D50" s="1092"/>
      <c r="E50" s="1092"/>
      <c r="F50" s="1092"/>
      <c r="G50" s="1092"/>
    </row>
    <row r="51" spans="1:7" ht="12.75">
      <c r="A51" s="565"/>
      <c r="B51" s="558"/>
      <c r="C51" s="552"/>
      <c r="D51" s="1092"/>
      <c r="E51" s="1092"/>
      <c r="F51" s="1092"/>
      <c r="G51" s="1092"/>
    </row>
    <row r="52" spans="1:7" ht="12.75">
      <c r="A52" s="565"/>
      <c r="B52" s="558"/>
      <c r="C52" s="552"/>
      <c r="D52" s="1092"/>
      <c r="E52" s="1092"/>
      <c r="F52" s="1092"/>
      <c r="G52" s="1092"/>
    </row>
    <row r="53" spans="1:7" ht="12.75">
      <c r="A53" s="565"/>
      <c r="B53" s="558"/>
      <c r="C53" s="552"/>
      <c r="D53" s="1092"/>
      <c r="E53" s="1092"/>
      <c r="F53" s="1092"/>
      <c r="G53" s="1092"/>
    </row>
    <row r="54" spans="1:7" ht="12.75">
      <c r="A54" s="565"/>
      <c r="B54" s="558"/>
      <c r="C54" s="552"/>
      <c r="D54" s="1092"/>
      <c r="E54" s="1092"/>
      <c r="F54" s="1092"/>
      <c r="G54" s="1092"/>
    </row>
    <row r="55" spans="1:7" ht="12.75">
      <c r="A55" s="565"/>
      <c r="B55" s="558"/>
      <c r="C55" s="552"/>
      <c r="D55" s="1092"/>
      <c r="E55" s="1092"/>
      <c r="F55" s="1092"/>
      <c r="G55" s="1092"/>
    </row>
    <row r="56" spans="1:7" ht="12.75">
      <c r="A56" s="565"/>
      <c r="B56" s="558"/>
      <c r="C56" s="552"/>
      <c r="D56" s="1092"/>
      <c r="E56" s="1092"/>
      <c r="F56" s="1092"/>
      <c r="G56" s="1092"/>
    </row>
    <row r="57" spans="1:7" ht="12.75">
      <c r="A57" s="565"/>
      <c r="B57" s="558"/>
      <c r="C57" s="552"/>
      <c r="D57" s="1092"/>
      <c r="E57" s="1092"/>
      <c r="F57" s="1092"/>
      <c r="G57" s="1092"/>
    </row>
    <row r="58" spans="1:7" ht="12.75">
      <c r="A58" s="565"/>
      <c r="B58" s="558"/>
      <c r="C58" s="552"/>
      <c r="D58" s="1092"/>
      <c r="E58" s="1092"/>
      <c r="F58" s="1092"/>
      <c r="G58" s="1092"/>
    </row>
    <row r="59" spans="1:7" ht="12.75">
      <c r="A59" s="565"/>
      <c r="B59" s="558"/>
      <c r="C59" s="552"/>
      <c r="D59" s="1092"/>
      <c r="E59" s="1092"/>
      <c r="F59" s="1092"/>
      <c r="G59" s="1092"/>
    </row>
    <row r="60" spans="1:7" ht="12.75">
      <c r="A60" s="565"/>
      <c r="B60" s="558"/>
      <c r="C60" s="552"/>
      <c r="D60" s="1092"/>
      <c r="E60" s="1092"/>
      <c r="F60" s="1092"/>
      <c r="G60" s="1092"/>
    </row>
    <row r="61" spans="1:7" ht="12.75">
      <c r="A61" s="565"/>
      <c r="B61" s="558"/>
      <c r="C61" s="552"/>
      <c r="D61" s="1092"/>
      <c r="E61" s="1092"/>
      <c r="F61" s="1092"/>
      <c r="G61" s="1092"/>
    </row>
    <row r="62" spans="1:7" ht="12.75">
      <c r="A62" s="565"/>
      <c r="B62" s="558"/>
      <c r="C62" s="552"/>
      <c r="D62" s="1092"/>
      <c r="E62" s="1092"/>
      <c r="F62" s="1092"/>
      <c r="G62" s="1092"/>
    </row>
    <row r="63" spans="1:7" ht="12.75">
      <c r="A63" s="565"/>
      <c r="B63" s="558"/>
      <c r="C63" s="552"/>
      <c r="D63" s="1092"/>
      <c r="E63" s="1092"/>
      <c r="F63" s="1092"/>
      <c r="G63" s="1092"/>
    </row>
    <row r="64" spans="1:7">
      <c r="B64" s="558"/>
      <c r="C64" s="552"/>
      <c r="D64" s="1092"/>
      <c r="E64" s="1092"/>
      <c r="F64" s="1092"/>
      <c r="G64" s="1092"/>
    </row>
    <row r="65" spans="2:3">
      <c r="B65" s="1263"/>
      <c r="C65" s="552"/>
    </row>
    <row r="66" spans="2:3">
      <c r="B66" s="1263"/>
      <c r="C66" s="552"/>
    </row>
    <row r="67" spans="2:3">
      <c r="B67" s="1263"/>
      <c r="C67" s="552"/>
    </row>
    <row r="68" spans="2:3">
      <c r="B68" s="1263"/>
      <c r="C68" s="552"/>
    </row>
    <row r="69" spans="2:3">
      <c r="B69" s="1263"/>
      <c r="C69" s="552"/>
    </row>
    <row r="70" spans="2:3">
      <c r="B70" s="1263"/>
      <c r="C70" s="552"/>
    </row>
    <row r="71" spans="2:3">
      <c r="B71" s="1263"/>
      <c r="C71" s="552"/>
    </row>
    <row r="72" spans="2:3">
      <c r="B72" s="1263"/>
      <c r="C72" s="552"/>
    </row>
    <row r="73" spans="2:3">
      <c r="B73" s="1263"/>
      <c r="C73" s="552"/>
    </row>
    <row r="74" spans="2:3">
      <c r="B74" s="1263"/>
      <c r="C74" s="552"/>
    </row>
    <row r="75" spans="2:3">
      <c r="B75" s="1263"/>
      <c r="C75" s="552"/>
    </row>
    <row r="76" spans="2:3">
      <c r="B76" s="1263"/>
      <c r="C76" s="552"/>
    </row>
    <row r="77" spans="2:3">
      <c r="B77" s="1263"/>
      <c r="C77" s="552"/>
    </row>
    <row r="78" spans="2:3">
      <c r="B78" s="1263"/>
      <c r="C78" s="552"/>
    </row>
    <row r="79" spans="2:3">
      <c r="B79" s="1263"/>
      <c r="C79" s="552"/>
    </row>
    <row r="80" spans="2:3">
      <c r="B80" s="1263"/>
      <c r="C80" s="552"/>
    </row>
    <row r="81" spans="2:3">
      <c r="B81" s="1263"/>
      <c r="C81" s="552"/>
    </row>
    <row r="82" spans="2:3">
      <c r="B82" s="1263"/>
      <c r="C82" s="552"/>
    </row>
    <row r="83" spans="2:3">
      <c r="B83" s="1263"/>
      <c r="C83" s="552"/>
    </row>
    <row r="84" spans="2:3">
      <c r="B84" s="1263"/>
      <c r="C84" s="552"/>
    </row>
    <row r="85" spans="2:3">
      <c r="B85" s="1263"/>
      <c r="C85" s="552"/>
    </row>
    <row r="86" spans="2:3">
      <c r="B86" s="1263"/>
      <c r="C86" s="552"/>
    </row>
    <row r="87" spans="2:3">
      <c r="B87" s="1263"/>
      <c r="C87" s="552"/>
    </row>
    <row r="88" spans="2:3">
      <c r="B88" s="1263"/>
      <c r="C88" s="552"/>
    </row>
    <row r="89" spans="2:3">
      <c r="B89" s="1263"/>
      <c r="C89" s="552"/>
    </row>
    <row r="90" spans="2:3">
      <c r="B90" s="1263"/>
      <c r="C90" s="552"/>
    </row>
    <row r="91" spans="2:3">
      <c r="B91" s="1263"/>
      <c r="C91" s="552"/>
    </row>
    <row r="92" spans="2:3">
      <c r="B92" s="1263"/>
      <c r="C92" s="552"/>
    </row>
    <row r="93" spans="2:3">
      <c r="B93" s="1263"/>
      <c r="C93" s="552"/>
    </row>
    <row r="94" spans="2:3">
      <c r="B94" s="1263"/>
      <c r="C94" s="552"/>
    </row>
    <row r="95" spans="2:3">
      <c r="B95" s="1263"/>
      <c r="C95" s="552"/>
    </row>
    <row r="96" spans="2:3">
      <c r="B96" s="1263"/>
      <c r="C96" s="552"/>
    </row>
    <row r="97" spans="2:3">
      <c r="B97" s="1263"/>
      <c r="C97" s="552"/>
    </row>
    <row r="98" spans="2:3">
      <c r="B98" s="1263"/>
      <c r="C98" s="552"/>
    </row>
    <row r="99" spans="2:3">
      <c r="B99" s="1263"/>
      <c r="C99" s="552"/>
    </row>
    <row r="100" spans="2:3">
      <c r="B100" s="1263"/>
      <c r="C100" s="552"/>
    </row>
    <row r="101" spans="2:3">
      <c r="B101" s="1263"/>
      <c r="C101" s="552"/>
    </row>
    <row r="102" spans="2:3">
      <c r="B102" s="1263"/>
      <c r="C102" s="552"/>
    </row>
    <row r="103" spans="2:3">
      <c r="C103" s="552"/>
    </row>
    <row r="104" spans="2:3">
      <c r="C104" s="552"/>
    </row>
    <row r="105" spans="2:3">
      <c r="C105" s="552"/>
    </row>
    <row r="106" spans="2:3">
      <c r="C106" s="552"/>
    </row>
    <row r="107" spans="2:3">
      <c r="C107" s="552"/>
    </row>
    <row r="108" spans="2:3">
      <c r="C108" s="552"/>
    </row>
    <row r="109" spans="2:3">
      <c r="C109" s="552"/>
    </row>
    <row r="110" spans="2:3">
      <c r="C110" s="552"/>
    </row>
    <row r="111" spans="2:3">
      <c r="C111" s="552"/>
    </row>
    <row r="112" spans="2:3">
      <c r="C112" s="552"/>
    </row>
    <row r="113" spans="3:3">
      <c r="C113" s="552"/>
    </row>
    <row r="114" spans="3:3">
      <c r="C114" s="552"/>
    </row>
    <row r="115" spans="3:3">
      <c r="C115" s="552"/>
    </row>
    <row r="116" spans="3:3">
      <c r="C116" s="552"/>
    </row>
    <row r="117" spans="3:3">
      <c r="C117" s="552"/>
    </row>
    <row r="118" spans="3:3">
      <c r="C118" s="552"/>
    </row>
    <row r="119" spans="3:3">
      <c r="C119" s="552"/>
    </row>
    <row r="120" spans="3:3">
      <c r="C120" s="552"/>
    </row>
    <row r="121" spans="3:3">
      <c r="C121" s="552"/>
    </row>
    <row r="122" spans="3:3">
      <c r="C122" s="552"/>
    </row>
    <row r="123" spans="3:3">
      <c r="C123" s="552"/>
    </row>
    <row r="124" spans="3:3">
      <c r="C124" s="552"/>
    </row>
    <row r="125" spans="3:3">
      <c r="C125" s="552"/>
    </row>
    <row r="126" spans="3:3">
      <c r="C126" s="552"/>
    </row>
    <row r="127" spans="3:3">
      <c r="C127" s="552"/>
    </row>
    <row r="128" spans="3:3">
      <c r="C128" s="552"/>
    </row>
    <row r="129" spans="3:3">
      <c r="C129" s="552"/>
    </row>
    <row r="130" spans="3:3">
      <c r="C130" s="552"/>
    </row>
    <row r="131" spans="3:3">
      <c r="C131" s="552"/>
    </row>
    <row r="132" spans="3:3">
      <c r="C132" s="552"/>
    </row>
    <row r="133" spans="3:3">
      <c r="C133" s="552"/>
    </row>
    <row r="134" spans="3:3">
      <c r="C134" s="552"/>
    </row>
    <row r="135" spans="3:3">
      <c r="C135" s="552"/>
    </row>
    <row r="136" spans="3:3">
      <c r="C136" s="552"/>
    </row>
    <row r="137" spans="3:3">
      <c r="C137" s="552"/>
    </row>
    <row r="138" spans="3:3">
      <c r="C138" s="552"/>
    </row>
    <row r="139" spans="3:3">
      <c r="C139" s="552"/>
    </row>
    <row r="140" spans="3:3">
      <c r="C140" s="552"/>
    </row>
    <row r="141" spans="3:3">
      <c r="C141" s="552"/>
    </row>
    <row r="142" spans="3:3">
      <c r="C142" s="552"/>
    </row>
    <row r="143" spans="3:3">
      <c r="C143" s="552"/>
    </row>
    <row r="144" spans="3:3">
      <c r="C144" s="552"/>
    </row>
    <row r="145" spans="3:3">
      <c r="C145" s="552"/>
    </row>
    <row r="146" spans="3:3">
      <c r="C146" s="552"/>
    </row>
    <row r="147" spans="3:3">
      <c r="C147" s="552"/>
    </row>
    <row r="148" spans="3:3">
      <c r="C148" s="552"/>
    </row>
    <row r="149" spans="3:3">
      <c r="C149" s="552"/>
    </row>
    <row r="150" spans="3:3">
      <c r="C150" s="552"/>
    </row>
    <row r="151" spans="3:3">
      <c r="C151" s="552"/>
    </row>
    <row r="152" spans="3:3">
      <c r="C152" s="552"/>
    </row>
    <row r="153" spans="3:3">
      <c r="C153" s="552"/>
    </row>
    <row r="154" spans="3:3">
      <c r="C154" s="552"/>
    </row>
    <row r="155" spans="3:3">
      <c r="C155" s="552"/>
    </row>
    <row r="156" spans="3:3">
      <c r="C156" s="552"/>
    </row>
    <row r="157" spans="3:3">
      <c r="C157" s="552"/>
    </row>
    <row r="158" spans="3:3">
      <c r="C158" s="552"/>
    </row>
    <row r="159" spans="3:3">
      <c r="C159" s="552"/>
    </row>
    <row r="160" spans="3:3">
      <c r="C160" s="552"/>
    </row>
    <row r="161" spans="3:3">
      <c r="C161" s="552"/>
    </row>
    <row r="162" spans="3:3">
      <c r="C162" s="552"/>
    </row>
    <row r="163" spans="3:3">
      <c r="C163" s="552"/>
    </row>
    <row r="164" spans="3:3">
      <c r="C164" s="552"/>
    </row>
    <row r="165" spans="3:3">
      <c r="C165" s="552"/>
    </row>
    <row r="166" spans="3:3">
      <c r="C166" s="552"/>
    </row>
    <row r="167" spans="3:3">
      <c r="C167" s="552"/>
    </row>
    <row r="168" spans="3:3">
      <c r="C168" s="552"/>
    </row>
    <row r="169" spans="3:3">
      <c r="C169" s="552"/>
    </row>
    <row r="170" spans="3:3">
      <c r="C170" s="552"/>
    </row>
    <row r="171" spans="3:3">
      <c r="C171" s="552"/>
    </row>
    <row r="172" spans="3:3">
      <c r="C172" s="552"/>
    </row>
    <row r="173" spans="3:3">
      <c r="C173" s="552"/>
    </row>
    <row r="174" spans="3:3">
      <c r="C174" s="552"/>
    </row>
    <row r="175" spans="3:3">
      <c r="C175" s="552"/>
    </row>
    <row r="176" spans="3:3">
      <c r="C176" s="552"/>
    </row>
    <row r="177" spans="3:3">
      <c r="C177" s="552"/>
    </row>
    <row r="178" spans="3:3">
      <c r="C178" s="552"/>
    </row>
    <row r="179" spans="3:3">
      <c r="C179" s="552"/>
    </row>
    <row r="180" spans="3:3">
      <c r="C180" s="552"/>
    </row>
    <row r="181" spans="3:3">
      <c r="C181" s="552"/>
    </row>
    <row r="182" spans="3:3">
      <c r="C182" s="552"/>
    </row>
    <row r="183" spans="3:3">
      <c r="C183" s="552"/>
    </row>
    <row r="184" spans="3:3">
      <c r="C184" s="552"/>
    </row>
    <row r="185" spans="3:3">
      <c r="C185" s="552"/>
    </row>
    <row r="186" spans="3:3">
      <c r="C186" s="552"/>
    </row>
    <row r="187" spans="3:3">
      <c r="C187" s="552"/>
    </row>
    <row r="188" spans="3:3">
      <c r="C188" s="552"/>
    </row>
    <row r="189" spans="3:3">
      <c r="C189" s="552"/>
    </row>
    <row r="190" spans="3:3">
      <c r="C190" s="552"/>
    </row>
    <row r="191" spans="3:3">
      <c r="C191" s="552"/>
    </row>
    <row r="192" spans="3:3">
      <c r="C192" s="552"/>
    </row>
    <row r="193" spans="3:3">
      <c r="C193" s="552"/>
    </row>
    <row r="194" spans="3:3">
      <c r="C194" s="552"/>
    </row>
    <row r="195" spans="3:3">
      <c r="C195" s="552"/>
    </row>
    <row r="196" spans="3:3">
      <c r="C196" s="552"/>
    </row>
    <row r="197" spans="3:3">
      <c r="C197" s="552"/>
    </row>
    <row r="198" spans="3:3">
      <c r="C198" s="552"/>
    </row>
    <row r="199" spans="3:3">
      <c r="C199" s="552"/>
    </row>
    <row r="200" spans="3:3">
      <c r="C200" s="552"/>
    </row>
    <row r="201" spans="3:3">
      <c r="C201" s="552"/>
    </row>
    <row r="202" spans="3:3">
      <c r="C202" s="552"/>
    </row>
    <row r="203" spans="3:3">
      <c r="C203" s="552"/>
    </row>
    <row r="204" spans="3:3">
      <c r="C204" s="552"/>
    </row>
    <row r="205" spans="3:3">
      <c r="C205" s="552"/>
    </row>
    <row r="206" spans="3:3">
      <c r="C206" s="552"/>
    </row>
    <row r="207" spans="3:3">
      <c r="C207" s="552"/>
    </row>
    <row r="208" spans="3:3">
      <c r="C208" s="552"/>
    </row>
    <row r="209" spans="3:3">
      <c r="C209" s="552"/>
    </row>
    <row r="210" spans="3:3">
      <c r="C210" s="552"/>
    </row>
    <row r="211" spans="3:3">
      <c r="C211" s="552"/>
    </row>
    <row r="212" spans="3:3">
      <c r="C212" s="552"/>
    </row>
    <row r="213" spans="3:3">
      <c r="C213" s="552"/>
    </row>
    <row r="214" spans="3:3">
      <c r="C214" s="552"/>
    </row>
    <row r="215" spans="3:3">
      <c r="C215" s="552"/>
    </row>
    <row r="216" spans="3:3">
      <c r="C216" s="552"/>
    </row>
    <row r="217" spans="3:3">
      <c r="C217" s="552"/>
    </row>
    <row r="218" spans="3:3">
      <c r="C218" s="552"/>
    </row>
    <row r="219" spans="3:3">
      <c r="C219" s="552"/>
    </row>
    <row r="220" spans="3:3">
      <c r="C220" s="552"/>
    </row>
    <row r="221" spans="3:3">
      <c r="C221" s="552"/>
    </row>
    <row r="222" spans="3:3">
      <c r="C222" s="552"/>
    </row>
    <row r="223" spans="3:3">
      <c r="C223" s="552"/>
    </row>
    <row r="224" spans="3:3">
      <c r="C224" s="552"/>
    </row>
    <row r="225" spans="3:3">
      <c r="C225" s="552"/>
    </row>
    <row r="226" spans="3:3">
      <c r="C226" s="552"/>
    </row>
    <row r="227" spans="3:3">
      <c r="C227" s="552"/>
    </row>
    <row r="228" spans="3:3">
      <c r="C228" s="552"/>
    </row>
    <row r="229" spans="3:3">
      <c r="C229" s="552"/>
    </row>
    <row r="230" spans="3:3">
      <c r="C230" s="552"/>
    </row>
    <row r="231" spans="3:3">
      <c r="C231" s="552"/>
    </row>
    <row r="232" spans="3:3">
      <c r="C232" s="552"/>
    </row>
    <row r="233" spans="3:3">
      <c r="C233" s="552"/>
    </row>
    <row r="234" spans="3:3">
      <c r="C234" s="552"/>
    </row>
    <row r="235" spans="3:3">
      <c r="C235" s="552"/>
    </row>
    <row r="236" spans="3:3">
      <c r="C236" s="552"/>
    </row>
    <row r="237" spans="3:3">
      <c r="C237" s="552"/>
    </row>
    <row r="238" spans="3:3">
      <c r="C238" s="552"/>
    </row>
    <row r="239" spans="3:3">
      <c r="C239" s="552"/>
    </row>
    <row r="240" spans="3:3">
      <c r="C240" s="552"/>
    </row>
    <row r="241" spans="3:3">
      <c r="C241" s="552"/>
    </row>
    <row r="242" spans="3:3">
      <c r="C242" s="552"/>
    </row>
    <row r="243" spans="3:3">
      <c r="C243" s="552"/>
    </row>
    <row r="244" spans="3:3">
      <c r="C244" s="552"/>
    </row>
    <row r="245" spans="3:3">
      <c r="C245" s="552"/>
    </row>
    <row r="246" spans="3:3">
      <c r="C246" s="552"/>
    </row>
    <row r="247" spans="3:3">
      <c r="C247" s="552"/>
    </row>
    <row r="248" spans="3:3">
      <c r="C248" s="552"/>
    </row>
    <row r="249" spans="3:3">
      <c r="C249" s="552"/>
    </row>
    <row r="250" spans="3:3">
      <c r="C250" s="552"/>
    </row>
    <row r="251" spans="3:3">
      <c r="C251" s="552"/>
    </row>
    <row r="252" spans="3:3">
      <c r="C252" s="552"/>
    </row>
    <row r="253" spans="3:3">
      <c r="C253" s="552"/>
    </row>
    <row r="254" spans="3:3">
      <c r="C254" s="552"/>
    </row>
    <row r="255" spans="3:3">
      <c r="C255" s="552"/>
    </row>
    <row r="256" spans="3:3">
      <c r="C256" s="552"/>
    </row>
    <row r="257" spans="3:3">
      <c r="C257" s="552"/>
    </row>
    <row r="258" spans="3:3">
      <c r="C258" s="552"/>
    </row>
    <row r="259" spans="3:3">
      <c r="C259" s="552"/>
    </row>
    <row r="260" spans="3:3">
      <c r="C260" s="552"/>
    </row>
    <row r="261" spans="3:3">
      <c r="C261" s="552"/>
    </row>
    <row r="262" spans="3:3">
      <c r="C262" s="552"/>
    </row>
    <row r="263" spans="3:3">
      <c r="C263" s="552"/>
    </row>
    <row r="264" spans="3:3">
      <c r="C264" s="552"/>
    </row>
    <row r="265" spans="3:3">
      <c r="C265" s="552"/>
    </row>
    <row r="266" spans="3:3">
      <c r="C266" s="552"/>
    </row>
    <row r="267" spans="3:3">
      <c r="C267" s="552"/>
    </row>
    <row r="268" spans="3:3">
      <c r="C268" s="552"/>
    </row>
    <row r="269" spans="3:3">
      <c r="C269" s="552"/>
    </row>
    <row r="270" spans="3:3">
      <c r="C270" s="552"/>
    </row>
    <row r="271" spans="3:3">
      <c r="C271" s="552"/>
    </row>
    <row r="272" spans="3:3">
      <c r="C272" s="552"/>
    </row>
    <row r="273" spans="3:3">
      <c r="C273" s="552"/>
    </row>
    <row r="274" spans="3:3">
      <c r="C274" s="552"/>
    </row>
    <row r="275" spans="3:3">
      <c r="C275" s="552"/>
    </row>
    <row r="276" spans="3:3">
      <c r="C276" s="552"/>
    </row>
    <row r="277" spans="3:3">
      <c r="C277" s="552"/>
    </row>
    <row r="278" spans="3:3">
      <c r="C278" s="552"/>
    </row>
    <row r="279" spans="3:3">
      <c r="C279" s="552"/>
    </row>
    <row r="280" spans="3:3">
      <c r="C280" s="552"/>
    </row>
    <row r="281" spans="3:3">
      <c r="C281" s="552"/>
    </row>
    <row r="282" spans="3:3">
      <c r="C282" s="552"/>
    </row>
    <row r="283" spans="3:3">
      <c r="C283" s="552"/>
    </row>
    <row r="284" spans="3:3">
      <c r="C284" s="552"/>
    </row>
    <row r="285" spans="3:3">
      <c r="C285" s="552"/>
    </row>
    <row r="286" spans="3:3">
      <c r="C286" s="552"/>
    </row>
    <row r="287" spans="3:3">
      <c r="C287" s="552"/>
    </row>
    <row r="288" spans="3:3">
      <c r="C288" s="552"/>
    </row>
    <row r="289" spans="3:3">
      <c r="C289" s="552"/>
    </row>
    <row r="290" spans="3:3">
      <c r="C290" s="552"/>
    </row>
    <row r="291" spans="3:3">
      <c r="C291" s="552"/>
    </row>
    <row r="292" spans="3:3">
      <c r="C292" s="552"/>
    </row>
    <row r="293" spans="3:3">
      <c r="C293" s="552"/>
    </row>
    <row r="294" spans="3:3">
      <c r="C294" s="552"/>
    </row>
    <row r="295" spans="3:3">
      <c r="C295" s="552"/>
    </row>
    <row r="296" spans="3:3">
      <c r="C296" s="552"/>
    </row>
    <row r="297" spans="3:3">
      <c r="C297" s="552"/>
    </row>
    <row r="298" spans="3:3">
      <c r="C298" s="552"/>
    </row>
    <row r="299" spans="3:3">
      <c r="C299" s="552"/>
    </row>
    <row r="300" spans="3:3">
      <c r="C300" s="552"/>
    </row>
    <row r="301" spans="3:3">
      <c r="C301" s="552"/>
    </row>
    <row r="302" spans="3:3">
      <c r="C302" s="552"/>
    </row>
    <row r="303" spans="3:3">
      <c r="C303" s="552"/>
    </row>
    <row r="304" spans="3:3">
      <c r="C304" s="552"/>
    </row>
    <row r="305" spans="3:3">
      <c r="C305" s="552"/>
    </row>
    <row r="306" spans="3:3">
      <c r="C306" s="552"/>
    </row>
    <row r="307" spans="3:3">
      <c r="C307" s="552"/>
    </row>
    <row r="308" spans="3:3">
      <c r="C308" s="552"/>
    </row>
    <row r="309" spans="3:3">
      <c r="C309" s="552"/>
    </row>
    <row r="310" spans="3:3">
      <c r="C310" s="552"/>
    </row>
    <row r="311" spans="3:3">
      <c r="C311" s="552"/>
    </row>
    <row r="312" spans="3:3">
      <c r="C312" s="552"/>
    </row>
    <row r="313" spans="3:3">
      <c r="C313" s="552"/>
    </row>
    <row r="314" spans="3:3">
      <c r="C314" s="552"/>
    </row>
    <row r="315" spans="3:3">
      <c r="C315" s="552"/>
    </row>
    <row r="316" spans="3:3">
      <c r="C316" s="552"/>
    </row>
    <row r="317" spans="3:3">
      <c r="C317" s="552"/>
    </row>
    <row r="318" spans="3:3">
      <c r="C318" s="552"/>
    </row>
    <row r="319" spans="3:3">
      <c r="C319" s="552"/>
    </row>
    <row r="320" spans="3:3">
      <c r="C320" s="552"/>
    </row>
    <row r="321" spans="3:3">
      <c r="C321" s="552"/>
    </row>
    <row r="322" spans="3:3">
      <c r="C322" s="552"/>
    </row>
    <row r="323" spans="3:3">
      <c r="C323" s="552"/>
    </row>
    <row r="324" spans="3:3">
      <c r="C324" s="552"/>
    </row>
    <row r="325" spans="3:3">
      <c r="C325" s="552"/>
    </row>
    <row r="326" spans="3:3">
      <c r="C326" s="552"/>
    </row>
    <row r="327" spans="3:3">
      <c r="C327" s="552"/>
    </row>
    <row r="328" spans="3:3">
      <c r="C328" s="552"/>
    </row>
    <row r="329" spans="3:3">
      <c r="C329" s="552"/>
    </row>
    <row r="330" spans="3:3">
      <c r="C330" s="552"/>
    </row>
    <row r="331" spans="3:3">
      <c r="C331" s="552"/>
    </row>
    <row r="332" spans="3:3">
      <c r="C332" s="552"/>
    </row>
    <row r="333" spans="3:3">
      <c r="C333" s="552"/>
    </row>
    <row r="334" spans="3:3">
      <c r="C334" s="552"/>
    </row>
    <row r="335" spans="3:3">
      <c r="C335" s="552"/>
    </row>
    <row r="336" spans="3:3">
      <c r="C336" s="552"/>
    </row>
    <row r="337" spans="3:3">
      <c r="C337" s="552"/>
    </row>
    <row r="338" spans="3:3">
      <c r="C338" s="552"/>
    </row>
    <row r="339" spans="3:3">
      <c r="C339" s="552"/>
    </row>
    <row r="340" spans="3:3">
      <c r="C340" s="552"/>
    </row>
    <row r="341" spans="3:3">
      <c r="C341" s="552"/>
    </row>
    <row r="342" spans="3:3">
      <c r="C342" s="552"/>
    </row>
    <row r="343" spans="3:3">
      <c r="C343" s="552"/>
    </row>
    <row r="344" spans="3:3">
      <c r="C344" s="552"/>
    </row>
    <row r="345" spans="3:3">
      <c r="C345" s="552"/>
    </row>
    <row r="346" spans="3:3">
      <c r="C346" s="552"/>
    </row>
    <row r="347" spans="3:3">
      <c r="C347" s="552"/>
    </row>
    <row r="348" spans="3:3">
      <c r="C348" s="552"/>
    </row>
    <row r="349" spans="3:3">
      <c r="C349" s="552"/>
    </row>
    <row r="350" spans="3:3">
      <c r="C350" s="552"/>
    </row>
    <row r="351" spans="3:3">
      <c r="C351" s="552"/>
    </row>
    <row r="352" spans="3:3">
      <c r="C352" s="552"/>
    </row>
    <row r="353" spans="3:3">
      <c r="C353" s="552"/>
    </row>
    <row r="354" spans="3:3">
      <c r="C354" s="552"/>
    </row>
    <row r="355" spans="3:3">
      <c r="C355" s="552"/>
    </row>
    <row r="356" spans="3:3">
      <c r="C356" s="552"/>
    </row>
    <row r="357" spans="3:3">
      <c r="C357" s="552"/>
    </row>
    <row r="358" spans="3:3">
      <c r="C358" s="552"/>
    </row>
    <row r="359" spans="3:3">
      <c r="C359" s="552"/>
    </row>
    <row r="360" spans="3:3">
      <c r="C360" s="552"/>
    </row>
    <row r="361" spans="3:3">
      <c r="C361" s="552"/>
    </row>
    <row r="362" spans="3:3">
      <c r="C362" s="552"/>
    </row>
    <row r="363" spans="3:3">
      <c r="C363" s="552"/>
    </row>
    <row r="364" spans="3:3">
      <c r="C364" s="552"/>
    </row>
    <row r="365" spans="3:3">
      <c r="C365" s="552"/>
    </row>
    <row r="366" spans="3:3">
      <c r="C366" s="552"/>
    </row>
    <row r="367" spans="3:3">
      <c r="C367" s="552"/>
    </row>
    <row r="368" spans="3:3">
      <c r="C368" s="552"/>
    </row>
    <row r="369" spans="3:3">
      <c r="C369" s="552"/>
    </row>
    <row r="370" spans="3:3">
      <c r="C370" s="552"/>
    </row>
    <row r="371" spans="3:3">
      <c r="C371" s="552"/>
    </row>
    <row r="372" spans="3:3">
      <c r="C372" s="552"/>
    </row>
    <row r="373" spans="3:3">
      <c r="C373" s="552"/>
    </row>
    <row r="374" spans="3:3">
      <c r="C374" s="552"/>
    </row>
    <row r="375" spans="3:3">
      <c r="C375" s="552"/>
    </row>
    <row r="376" spans="3:3">
      <c r="C376" s="552"/>
    </row>
    <row r="377" spans="3:3">
      <c r="C377" s="552"/>
    </row>
    <row r="378" spans="3:3">
      <c r="C378" s="552"/>
    </row>
    <row r="379" spans="3:3">
      <c r="C379" s="552"/>
    </row>
    <row r="380" spans="3:3">
      <c r="C380" s="552"/>
    </row>
    <row r="381" spans="3:3">
      <c r="C381" s="552"/>
    </row>
    <row r="382" spans="3:3">
      <c r="C382" s="552"/>
    </row>
    <row r="383" spans="3:3">
      <c r="C383" s="552"/>
    </row>
    <row r="384" spans="3:3">
      <c r="C384" s="552"/>
    </row>
    <row r="385" spans="3:3">
      <c r="C385" s="552"/>
    </row>
    <row r="386" spans="3:3">
      <c r="C386" s="552"/>
    </row>
    <row r="387" spans="3:3">
      <c r="C387" s="552"/>
    </row>
    <row r="388" spans="3:3">
      <c r="C388" s="552"/>
    </row>
    <row r="389" spans="3:3">
      <c r="C389" s="552"/>
    </row>
    <row r="390" spans="3:3">
      <c r="C390" s="552"/>
    </row>
    <row r="391" spans="3:3">
      <c r="C391" s="552"/>
    </row>
    <row r="392" spans="3:3">
      <c r="C392" s="552"/>
    </row>
    <row r="393" spans="3:3">
      <c r="C393" s="552"/>
    </row>
    <row r="394" spans="3:3">
      <c r="C394" s="552"/>
    </row>
    <row r="395" spans="3:3">
      <c r="C395" s="552"/>
    </row>
    <row r="396" spans="3:3">
      <c r="C396" s="552"/>
    </row>
    <row r="397" spans="3:3">
      <c r="C397" s="552"/>
    </row>
    <row r="398" spans="3:3">
      <c r="C398" s="1264"/>
    </row>
    <row r="399" spans="3:3">
      <c r="C399" s="1264"/>
    </row>
    <row r="400" spans="3:3">
      <c r="C400" s="1264"/>
    </row>
    <row r="401" spans="3:3">
      <c r="C401" s="1264"/>
    </row>
    <row r="402" spans="3:3">
      <c r="C402" s="1264"/>
    </row>
    <row r="403" spans="3:3">
      <c r="C403" s="1264"/>
    </row>
    <row r="404" spans="3:3">
      <c r="C404" s="1264"/>
    </row>
    <row r="405" spans="3:3">
      <c r="C405" s="1264"/>
    </row>
    <row r="406" spans="3:3">
      <c r="C406" s="1264"/>
    </row>
    <row r="407" spans="3:3">
      <c r="C407" s="1264"/>
    </row>
    <row r="408" spans="3:3">
      <c r="C408" s="1264"/>
    </row>
    <row r="409" spans="3:3">
      <c r="C409" s="1264"/>
    </row>
    <row r="410" spans="3:3">
      <c r="C410" s="1264"/>
    </row>
    <row r="411" spans="3:3">
      <c r="C411" s="1264"/>
    </row>
    <row r="412" spans="3:3">
      <c r="C412" s="1264"/>
    </row>
    <row r="413" spans="3:3">
      <c r="C413" s="1264"/>
    </row>
    <row r="414" spans="3:3">
      <c r="C414" s="1264"/>
    </row>
    <row r="415" spans="3:3">
      <c r="C415" s="1264"/>
    </row>
    <row r="416" spans="3:3">
      <c r="C416" s="1264"/>
    </row>
    <row r="417" spans="3:3">
      <c r="C417" s="1264"/>
    </row>
    <row r="418" spans="3:3">
      <c r="C418" s="1264"/>
    </row>
    <row r="419" spans="3:3">
      <c r="C419" s="1264"/>
    </row>
    <row r="420" spans="3:3">
      <c r="C420" s="1264"/>
    </row>
    <row r="421" spans="3:3">
      <c r="C421" s="1264"/>
    </row>
    <row r="422" spans="3:3">
      <c r="C422" s="1264"/>
    </row>
    <row r="423" spans="3:3">
      <c r="C423" s="1264"/>
    </row>
    <row r="424" spans="3:3">
      <c r="C424" s="1264"/>
    </row>
    <row r="425" spans="3:3">
      <c r="C425" s="1264"/>
    </row>
    <row r="426" spans="3:3">
      <c r="C426" s="1264"/>
    </row>
    <row r="427" spans="3:3">
      <c r="C427" s="1264"/>
    </row>
    <row r="428" spans="3:3">
      <c r="C428" s="1264"/>
    </row>
    <row r="429" spans="3:3">
      <c r="C429" s="1264"/>
    </row>
    <row r="430" spans="3:3">
      <c r="C430" s="1264"/>
    </row>
    <row r="431" spans="3:3">
      <c r="C431" s="1264"/>
    </row>
    <row r="432" spans="3:3">
      <c r="C432" s="1264"/>
    </row>
    <row r="433" spans="3:3">
      <c r="C433" s="1264"/>
    </row>
    <row r="434" spans="3:3">
      <c r="C434" s="1264"/>
    </row>
    <row r="435" spans="3:3">
      <c r="C435" s="1264"/>
    </row>
    <row r="436" spans="3:3">
      <c r="C436" s="1264"/>
    </row>
    <row r="437" spans="3:3">
      <c r="C437" s="1264"/>
    </row>
    <row r="438" spans="3:3">
      <c r="C438" s="1264"/>
    </row>
    <row r="439" spans="3:3">
      <c r="C439" s="1264"/>
    </row>
    <row r="440" spans="3:3">
      <c r="C440" s="1264"/>
    </row>
    <row r="441" spans="3:3">
      <c r="C441" s="1264"/>
    </row>
    <row r="442" spans="3:3">
      <c r="C442" s="1264"/>
    </row>
    <row r="443" spans="3:3">
      <c r="C443" s="1264"/>
    </row>
    <row r="444" spans="3:3">
      <c r="C444" s="1264"/>
    </row>
    <row r="445" spans="3:3">
      <c r="C445" s="1264"/>
    </row>
    <row r="446" spans="3:3">
      <c r="C446" s="1264"/>
    </row>
    <row r="447" spans="3:3">
      <c r="C447" s="1264"/>
    </row>
    <row r="448" spans="3:3">
      <c r="C448" s="1264"/>
    </row>
    <row r="449" spans="3:3">
      <c r="C449" s="1264"/>
    </row>
    <row r="450" spans="3:3">
      <c r="C450" s="1264"/>
    </row>
    <row r="451" spans="3:3">
      <c r="C451" s="1264"/>
    </row>
    <row r="452" spans="3:3">
      <c r="C452" s="1264"/>
    </row>
    <row r="453" spans="3:3">
      <c r="C453" s="1264"/>
    </row>
    <row r="454" spans="3:3">
      <c r="C454" s="1264"/>
    </row>
    <row r="455" spans="3:3">
      <c r="C455" s="1264"/>
    </row>
    <row r="456" spans="3:3">
      <c r="C456" s="1264"/>
    </row>
    <row r="457" spans="3:3">
      <c r="C457" s="1264"/>
    </row>
    <row r="458" spans="3:3">
      <c r="C458" s="1264"/>
    </row>
    <row r="459" spans="3:3">
      <c r="C459" s="1264"/>
    </row>
    <row r="460" spans="3:3">
      <c r="C460" s="1264"/>
    </row>
    <row r="461" spans="3:3">
      <c r="C461" s="1264"/>
    </row>
    <row r="462" spans="3:3">
      <c r="C462" s="1264"/>
    </row>
    <row r="463" spans="3:3">
      <c r="C463" s="1264"/>
    </row>
    <row r="464" spans="3:3">
      <c r="C464" s="1264"/>
    </row>
    <row r="465" spans="3:3">
      <c r="C465" s="1264"/>
    </row>
    <row r="466" spans="3:3">
      <c r="C466" s="1264"/>
    </row>
    <row r="467" spans="3:3">
      <c r="C467" s="1264"/>
    </row>
    <row r="468" spans="3:3">
      <c r="C468" s="1264"/>
    </row>
    <row r="469" spans="3:3">
      <c r="C469" s="1264"/>
    </row>
    <row r="470" spans="3:3">
      <c r="C470" s="1264"/>
    </row>
    <row r="471" spans="3:3">
      <c r="C471" s="1264"/>
    </row>
    <row r="472" spans="3:3">
      <c r="C472" s="1264"/>
    </row>
    <row r="473" spans="3:3">
      <c r="C473" s="1264"/>
    </row>
    <row r="474" spans="3:3">
      <c r="C474" s="1264"/>
    </row>
    <row r="475" spans="3:3">
      <c r="C475" s="1264"/>
    </row>
    <row r="476" spans="3:3">
      <c r="C476" s="1264"/>
    </row>
    <row r="477" spans="3:3">
      <c r="C477" s="1264"/>
    </row>
    <row r="478" spans="3:3">
      <c r="C478" s="1264"/>
    </row>
    <row r="479" spans="3:3">
      <c r="C479" s="1264"/>
    </row>
    <row r="480" spans="3:3">
      <c r="C480" s="1264"/>
    </row>
    <row r="481" spans="3:3">
      <c r="C481" s="1264"/>
    </row>
    <row r="482" spans="3:3">
      <c r="C482" s="1264"/>
    </row>
    <row r="483" spans="3:3">
      <c r="C483" s="1264"/>
    </row>
    <row r="484" spans="3:3">
      <c r="C484" s="1264"/>
    </row>
    <row r="485" spans="3:3">
      <c r="C485" s="1264"/>
    </row>
    <row r="486" spans="3:3">
      <c r="C486" s="1264"/>
    </row>
    <row r="487" spans="3:3">
      <c r="C487" s="1264"/>
    </row>
    <row r="488" spans="3:3">
      <c r="C488" s="1264"/>
    </row>
    <row r="489" spans="3:3">
      <c r="C489" s="1264"/>
    </row>
    <row r="490" spans="3:3">
      <c r="C490" s="1264"/>
    </row>
    <row r="491" spans="3:3">
      <c r="C491" s="1264"/>
    </row>
    <row r="492" spans="3:3">
      <c r="C492" s="1264"/>
    </row>
    <row r="493" spans="3:3">
      <c r="C493" s="1264"/>
    </row>
    <row r="494" spans="3:3">
      <c r="C494" s="1264"/>
    </row>
    <row r="495" spans="3:3">
      <c r="C495" s="1264"/>
    </row>
    <row r="496" spans="3:3">
      <c r="C496" s="1264"/>
    </row>
    <row r="497" spans="3:3">
      <c r="C497" s="1264"/>
    </row>
    <row r="498" spans="3:3">
      <c r="C498" s="1264"/>
    </row>
    <row r="499" spans="3:3">
      <c r="C499" s="1264"/>
    </row>
    <row r="500" spans="3:3">
      <c r="C500" s="1264"/>
    </row>
    <row r="501" spans="3:3">
      <c r="C501" s="1264"/>
    </row>
    <row r="502" spans="3:3">
      <c r="C502" s="1264"/>
    </row>
    <row r="503" spans="3:3">
      <c r="C503" s="1264"/>
    </row>
    <row r="504" spans="3:3">
      <c r="C504" s="1264"/>
    </row>
    <row r="505" spans="3:3">
      <c r="C505" s="1264"/>
    </row>
    <row r="506" spans="3:3">
      <c r="C506" s="1264"/>
    </row>
    <row r="507" spans="3:3">
      <c r="C507" s="1264"/>
    </row>
    <row r="508" spans="3:3">
      <c r="C508" s="1264"/>
    </row>
    <row r="509" spans="3:3">
      <c r="C509" s="1264"/>
    </row>
    <row r="510" spans="3:3">
      <c r="C510" s="1264"/>
    </row>
    <row r="511" spans="3:3">
      <c r="C511" s="1264"/>
    </row>
    <row r="512" spans="3:3">
      <c r="C512" s="1264"/>
    </row>
    <row r="513" spans="3:3">
      <c r="C513" s="1264"/>
    </row>
    <row r="514" spans="3:3">
      <c r="C514" s="1264"/>
    </row>
    <row r="515" spans="3:3">
      <c r="C515" s="1264"/>
    </row>
    <row r="516" spans="3:3">
      <c r="C516" s="1264"/>
    </row>
    <row r="517" spans="3:3">
      <c r="C517" s="1264"/>
    </row>
    <row r="518" spans="3:3">
      <c r="C518" s="1264"/>
    </row>
    <row r="519" spans="3:3">
      <c r="C519" s="1264"/>
    </row>
    <row r="520" spans="3:3">
      <c r="C520" s="1264"/>
    </row>
    <row r="521" spans="3:3">
      <c r="C521" s="1264"/>
    </row>
    <row r="522" spans="3:3">
      <c r="C522" s="1264"/>
    </row>
    <row r="523" spans="3:3">
      <c r="C523" s="1264"/>
    </row>
    <row r="524" spans="3:3">
      <c r="C524" s="1264"/>
    </row>
    <row r="525" spans="3:3">
      <c r="C525" s="1264"/>
    </row>
    <row r="526" spans="3:3">
      <c r="C526" s="1264"/>
    </row>
    <row r="527" spans="3:3">
      <c r="C527" s="1264"/>
    </row>
    <row r="528" spans="3:3">
      <c r="C528" s="1264"/>
    </row>
    <row r="529" spans="3:3">
      <c r="C529" s="1264"/>
    </row>
    <row r="530" spans="3:3">
      <c r="C530" s="1264"/>
    </row>
    <row r="531" spans="3:3">
      <c r="C531" s="1264"/>
    </row>
    <row r="532" spans="3:3">
      <c r="C532" s="1264"/>
    </row>
    <row r="533" spans="3:3">
      <c r="C533" s="1264"/>
    </row>
    <row r="534" spans="3:3">
      <c r="C534" s="1264"/>
    </row>
    <row r="535" spans="3:3">
      <c r="C535" s="1264"/>
    </row>
    <row r="536" spans="3:3">
      <c r="C536" s="1264"/>
    </row>
    <row r="537" spans="3:3">
      <c r="C537" s="1264"/>
    </row>
    <row r="538" spans="3:3">
      <c r="C538" s="1264"/>
    </row>
    <row r="539" spans="3:3">
      <c r="C539" s="1264"/>
    </row>
    <row r="540" spans="3:3">
      <c r="C540" s="1264"/>
    </row>
    <row r="541" spans="3:3">
      <c r="C541" s="1264"/>
    </row>
    <row r="542" spans="3:3">
      <c r="C542" s="1264"/>
    </row>
    <row r="543" spans="3:3">
      <c r="C543" s="1264"/>
    </row>
    <row r="544" spans="3:3">
      <c r="C544" s="1264"/>
    </row>
    <row r="545" spans="3:3">
      <c r="C545" s="1264"/>
    </row>
    <row r="546" spans="3:3">
      <c r="C546" s="1264"/>
    </row>
    <row r="547" spans="3:3">
      <c r="C547" s="1264"/>
    </row>
    <row r="548" spans="3:3">
      <c r="C548" s="1264"/>
    </row>
    <row r="549" spans="3:3">
      <c r="C549" s="1264"/>
    </row>
    <row r="550" spans="3:3">
      <c r="C550" s="1264"/>
    </row>
    <row r="551" spans="3:3">
      <c r="C551" s="1264"/>
    </row>
    <row r="552" spans="3:3">
      <c r="C552" s="1264"/>
    </row>
    <row r="553" spans="3:3">
      <c r="C553" s="1264"/>
    </row>
    <row r="554" spans="3:3">
      <c r="C554" s="1264"/>
    </row>
    <row r="555" spans="3:3">
      <c r="C555" s="1264"/>
    </row>
    <row r="556" spans="3:3">
      <c r="C556" s="1264"/>
    </row>
    <row r="557" spans="3:3">
      <c r="C557" s="1264"/>
    </row>
    <row r="558" spans="3:3">
      <c r="C558" s="1264"/>
    </row>
    <row r="559" spans="3:3">
      <c r="C559" s="1264"/>
    </row>
    <row r="560" spans="3:3">
      <c r="C560" s="1264"/>
    </row>
    <row r="561" spans="3:3">
      <c r="C561" s="1264"/>
    </row>
    <row r="562" spans="3:3">
      <c r="C562" s="1264"/>
    </row>
    <row r="563" spans="3:3">
      <c r="C563" s="1264"/>
    </row>
    <row r="564" spans="3:3">
      <c r="C564" s="1264"/>
    </row>
    <row r="565" spans="3:3">
      <c r="C565" s="1264"/>
    </row>
    <row r="566" spans="3:3">
      <c r="C566" s="1264"/>
    </row>
    <row r="567" spans="3:3">
      <c r="C567" s="1264"/>
    </row>
    <row r="568" spans="3:3">
      <c r="C568" s="1264"/>
    </row>
    <row r="569" spans="3:3">
      <c r="C569" s="1264"/>
    </row>
    <row r="570" spans="3:3">
      <c r="C570" s="1264"/>
    </row>
    <row r="571" spans="3:3">
      <c r="C571" s="1264"/>
    </row>
    <row r="572" spans="3:3">
      <c r="C572" s="1264"/>
    </row>
    <row r="573" spans="3:3">
      <c r="C573" s="1264"/>
    </row>
    <row r="574" spans="3:3">
      <c r="C574" s="1264"/>
    </row>
    <row r="575" spans="3:3">
      <c r="C575" s="1264"/>
    </row>
    <row r="576" spans="3:3">
      <c r="C576" s="1264"/>
    </row>
    <row r="577" spans="3:3">
      <c r="C577" s="1264"/>
    </row>
    <row r="578" spans="3:3">
      <c r="C578" s="1264"/>
    </row>
    <row r="579" spans="3:3">
      <c r="C579" s="1264"/>
    </row>
    <row r="580" spans="3:3">
      <c r="C580" s="1264"/>
    </row>
    <row r="581" spans="3:3">
      <c r="C581" s="1264"/>
    </row>
    <row r="582" spans="3:3">
      <c r="C582" s="1264"/>
    </row>
    <row r="583" spans="3:3">
      <c r="C583" s="1264"/>
    </row>
    <row r="584" spans="3:3">
      <c r="C584" s="1264"/>
    </row>
    <row r="585" spans="3:3">
      <c r="C585" s="1264"/>
    </row>
    <row r="586" spans="3:3">
      <c r="C586" s="1264"/>
    </row>
    <row r="587" spans="3:3">
      <c r="C587" s="1264"/>
    </row>
    <row r="588" spans="3:3">
      <c r="C588" s="1264"/>
    </row>
    <row r="589" spans="3:3">
      <c r="C589" s="1264"/>
    </row>
    <row r="590" spans="3:3">
      <c r="C590" s="1264"/>
    </row>
    <row r="591" spans="3:3">
      <c r="C591" s="1264"/>
    </row>
    <row r="592" spans="3:3">
      <c r="C592" s="1264"/>
    </row>
    <row r="593" spans="3:3">
      <c r="C593" s="1264"/>
    </row>
    <row r="594" spans="3:3">
      <c r="C594" s="1264"/>
    </row>
    <row r="595" spans="3:3">
      <c r="C595" s="1264"/>
    </row>
    <row r="596" spans="3:3">
      <c r="C596" s="1264"/>
    </row>
    <row r="597" spans="3:3">
      <c r="C597" s="1264"/>
    </row>
    <row r="598" spans="3:3">
      <c r="C598" s="1264"/>
    </row>
    <row r="599" spans="3:3">
      <c r="C599" s="1264"/>
    </row>
    <row r="600" spans="3:3">
      <c r="C600" s="1264"/>
    </row>
    <row r="601" spans="3:3">
      <c r="C601" s="1264"/>
    </row>
    <row r="602" spans="3:3">
      <c r="C602" s="1264"/>
    </row>
    <row r="603" spans="3:3">
      <c r="C603" s="1264"/>
    </row>
    <row r="604" spans="3:3">
      <c r="C604" s="1264"/>
    </row>
    <row r="605" spans="3:3">
      <c r="C605" s="1264"/>
    </row>
    <row r="606" spans="3:3">
      <c r="C606" s="1264"/>
    </row>
    <row r="607" spans="3:3">
      <c r="C607" s="1264"/>
    </row>
    <row r="608" spans="3:3">
      <c r="C608" s="1264"/>
    </row>
    <row r="609" spans="3:3">
      <c r="C609" s="1264"/>
    </row>
    <row r="610" spans="3:3">
      <c r="C610" s="1264"/>
    </row>
    <row r="611" spans="3:3">
      <c r="C611" s="1264"/>
    </row>
    <row r="612" spans="3:3">
      <c r="C612" s="1264"/>
    </row>
    <row r="613" spans="3:3">
      <c r="C613" s="1264"/>
    </row>
    <row r="614" spans="3:3">
      <c r="C614" s="1264"/>
    </row>
    <row r="615" spans="3:3">
      <c r="C615" s="1264"/>
    </row>
    <row r="616" spans="3:3">
      <c r="C616" s="1264"/>
    </row>
    <row r="617" spans="3:3">
      <c r="C617" s="1264"/>
    </row>
    <row r="618" spans="3:3">
      <c r="C618" s="1264"/>
    </row>
    <row r="619" spans="3:3">
      <c r="C619" s="1264"/>
    </row>
    <row r="620" spans="3:3">
      <c r="C620" s="1264"/>
    </row>
    <row r="621" spans="3:3">
      <c r="C621" s="1264"/>
    </row>
    <row r="622" spans="3:3">
      <c r="C622" s="1264"/>
    </row>
    <row r="623" spans="3:3">
      <c r="C623" s="1264"/>
    </row>
    <row r="624" spans="3:3">
      <c r="C624" s="1264"/>
    </row>
    <row r="625" spans="3:3">
      <c r="C625" s="1264"/>
    </row>
    <row r="626" spans="3:3">
      <c r="C626" s="1264"/>
    </row>
    <row r="627" spans="3:3">
      <c r="C627" s="1264"/>
    </row>
    <row r="628" spans="3:3">
      <c r="C628" s="1264"/>
    </row>
    <row r="629" spans="3:3">
      <c r="C629" s="1264"/>
    </row>
    <row r="630" spans="3:3">
      <c r="C630" s="1264"/>
    </row>
    <row r="631" spans="3:3">
      <c r="C631" s="1264"/>
    </row>
    <row r="632" spans="3:3">
      <c r="C632" s="1264"/>
    </row>
    <row r="633" spans="3:3">
      <c r="C633" s="1264"/>
    </row>
    <row r="634" spans="3:3">
      <c r="C634" s="1264"/>
    </row>
    <row r="635" spans="3:3">
      <c r="C635" s="1264"/>
    </row>
    <row r="636" spans="3:3">
      <c r="C636" s="1264"/>
    </row>
    <row r="637" spans="3:3">
      <c r="C637" s="1264"/>
    </row>
    <row r="638" spans="3:3">
      <c r="C638" s="1264"/>
    </row>
    <row r="639" spans="3:3">
      <c r="C639" s="1264"/>
    </row>
    <row r="640" spans="3:3">
      <c r="C640" s="1264"/>
    </row>
    <row r="641" spans="3:3">
      <c r="C641" s="1264"/>
    </row>
    <row r="642" spans="3:3">
      <c r="C642" s="1264"/>
    </row>
    <row r="643" spans="3:3">
      <c r="C643" s="1264"/>
    </row>
    <row r="644" spans="3:3">
      <c r="C644" s="1264"/>
    </row>
    <row r="645" spans="3:3">
      <c r="C645" s="1264"/>
    </row>
    <row r="646" spans="3:3">
      <c r="C646" s="1264"/>
    </row>
    <row r="647" spans="3:3">
      <c r="C647" s="1264"/>
    </row>
    <row r="648" spans="3:3">
      <c r="C648" s="1264"/>
    </row>
    <row r="649" spans="3:3">
      <c r="C649" s="1264"/>
    </row>
    <row r="650" spans="3:3">
      <c r="C650" s="1264"/>
    </row>
    <row r="651" spans="3:3">
      <c r="C651" s="1264"/>
    </row>
    <row r="652" spans="3:3">
      <c r="C652" s="1264"/>
    </row>
    <row r="653" spans="3:3">
      <c r="C653" s="1264"/>
    </row>
    <row r="654" spans="3:3">
      <c r="C654" s="1264"/>
    </row>
    <row r="655" spans="3:3">
      <c r="C655" s="1264"/>
    </row>
    <row r="656" spans="3:3">
      <c r="C656" s="1264"/>
    </row>
    <row r="657" spans="3:3">
      <c r="C657" s="1264"/>
    </row>
    <row r="658" spans="3:3">
      <c r="C658" s="1264"/>
    </row>
    <row r="659" spans="3:3">
      <c r="C659" s="1264"/>
    </row>
    <row r="660" spans="3:3">
      <c r="C660" s="1264"/>
    </row>
    <row r="661" spans="3:3">
      <c r="C661" s="1264"/>
    </row>
    <row r="662" spans="3:3">
      <c r="C662" s="1264"/>
    </row>
    <row r="663" spans="3:3">
      <c r="C663" s="1264"/>
    </row>
    <row r="664" spans="3:3">
      <c r="C664" s="1264"/>
    </row>
    <row r="665" spans="3:3">
      <c r="C665" s="1264"/>
    </row>
    <row r="666" spans="3:3">
      <c r="C666" s="1264"/>
    </row>
    <row r="667" spans="3:3">
      <c r="C667" s="1264"/>
    </row>
    <row r="668" spans="3:3">
      <c r="C668" s="1264"/>
    </row>
    <row r="669" spans="3:3">
      <c r="C669" s="1264"/>
    </row>
    <row r="670" spans="3:3">
      <c r="C670" s="1264"/>
    </row>
    <row r="671" spans="3:3">
      <c r="C671" s="1264"/>
    </row>
    <row r="672" spans="3:3">
      <c r="C672" s="1264"/>
    </row>
    <row r="673" spans="3:3">
      <c r="C673" s="1264"/>
    </row>
    <row r="674" spans="3:3">
      <c r="C674" s="1264"/>
    </row>
    <row r="675" spans="3:3">
      <c r="C675" s="1264"/>
    </row>
    <row r="676" spans="3:3">
      <c r="C676" s="1264"/>
    </row>
    <row r="677" spans="3:3">
      <c r="C677" s="1264"/>
    </row>
    <row r="678" spans="3:3">
      <c r="C678" s="1264"/>
    </row>
    <row r="679" spans="3:3">
      <c r="C679" s="1264"/>
    </row>
    <row r="680" spans="3:3">
      <c r="C680" s="1264"/>
    </row>
    <row r="681" spans="3:3">
      <c r="C681" s="1264"/>
    </row>
    <row r="682" spans="3:3">
      <c r="C682" s="1264"/>
    </row>
    <row r="683" spans="3:3">
      <c r="C683" s="1264"/>
    </row>
    <row r="684" spans="3:3">
      <c r="C684" s="1264"/>
    </row>
    <row r="685" spans="3:3">
      <c r="C685" s="1264"/>
    </row>
    <row r="686" spans="3:3">
      <c r="C686" s="1264"/>
    </row>
    <row r="687" spans="3:3">
      <c r="C687" s="1264"/>
    </row>
    <row r="688" spans="3:3">
      <c r="C688" s="1264"/>
    </row>
    <row r="689" spans="3:3">
      <c r="C689" s="1264"/>
    </row>
    <row r="690" spans="3:3">
      <c r="C690" s="1264"/>
    </row>
    <row r="691" spans="3:3">
      <c r="C691" s="1264"/>
    </row>
    <row r="692" spans="3:3">
      <c r="C692" s="1264"/>
    </row>
    <row r="693" spans="3:3">
      <c r="C693" s="1264"/>
    </row>
    <row r="694" spans="3:3">
      <c r="C694" s="1264"/>
    </row>
    <row r="695" spans="3:3">
      <c r="C695" s="1264"/>
    </row>
    <row r="696" spans="3:3">
      <c r="C696" s="1264"/>
    </row>
    <row r="697" spans="3:3">
      <c r="C697" s="1264"/>
    </row>
    <row r="698" spans="3:3">
      <c r="C698" s="1264"/>
    </row>
    <row r="699" spans="3:3">
      <c r="C699" s="1264"/>
    </row>
    <row r="700" spans="3:3">
      <c r="C700" s="1264"/>
    </row>
    <row r="701" spans="3:3">
      <c r="C701" s="1264"/>
    </row>
    <row r="702" spans="3:3">
      <c r="C702" s="1264"/>
    </row>
    <row r="703" spans="3:3">
      <c r="C703" s="1264"/>
    </row>
    <row r="704" spans="3:3">
      <c r="C704" s="1264"/>
    </row>
    <row r="705" spans="3:3">
      <c r="C705" s="1264"/>
    </row>
    <row r="706" spans="3:3">
      <c r="C706" s="1264"/>
    </row>
    <row r="707" spans="3:3">
      <c r="C707" s="1264"/>
    </row>
    <row r="708" spans="3:3">
      <c r="C708" s="1264"/>
    </row>
    <row r="709" spans="3:3">
      <c r="C709" s="1264"/>
    </row>
    <row r="710" spans="3:3">
      <c r="C710" s="1264"/>
    </row>
    <row r="711" spans="3:3">
      <c r="C711" s="1264"/>
    </row>
    <row r="712" spans="3:3">
      <c r="C712" s="1264"/>
    </row>
    <row r="713" spans="3:3">
      <c r="C713" s="1264"/>
    </row>
    <row r="714" spans="3:3">
      <c r="C714" s="1264"/>
    </row>
    <row r="715" spans="3:3">
      <c r="C715" s="1264"/>
    </row>
    <row r="716" spans="3:3">
      <c r="C716" s="1264"/>
    </row>
    <row r="717" spans="3:3">
      <c r="C717" s="1264"/>
    </row>
    <row r="718" spans="3:3">
      <c r="C718" s="1264"/>
    </row>
    <row r="719" spans="3:3">
      <c r="C719" s="1264"/>
    </row>
    <row r="720" spans="3:3">
      <c r="C720" s="1264"/>
    </row>
    <row r="721" spans="3:3">
      <c r="C721" s="1264"/>
    </row>
    <row r="722" spans="3:3">
      <c r="C722" s="1264"/>
    </row>
    <row r="723" spans="3:3">
      <c r="C723" s="1264"/>
    </row>
    <row r="724" spans="3:3">
      <c r="C724" s="1264"/>
    </row>
    <row r="725" spans="3:3">
      <c r="C725" s="1264"/>
    </row>
    <row r="726" spans="3:3">
      <c r="C726" s="1264"/>
    </row>
    <row r="727" spans="3:3">
      <c r="C727" s="1264"/>
    </row>
    <row r="728" spans="3:3">
      <c r="C728" s="1264"/>
    </row>
    <row r="729" spans="3:3">
      <c r="C729" s="1264"/>
    </row>
    <row r="730" spans="3:3">
      <c r="C730" s="1264"/>
    </row>
    <row r="731" spans="3:3">
      <c r="C731" s="1264"/>
    </row>
    <row r="732" spans="3:3">
      <c r="C732" s="1264"/>
    </row>
    <row r="733" spans="3:3">
      <c r="C733" s="1264"/>
    </row>
    <row r="734" spans="3:3">
      <c r="C734" s="1264"/>
    </row>
    <row r="735" spans="3:3">
      <c r="C735" s="1264"/>
    </row>
    <row r="736" spans="3:3">
      <c r="C736" s="1264"/>
    </row>
    <row r="737" spans="3:3">
      <c r="C737" s="1264"/>
    </row>
    <row r="738" spans="3:3">
      <c r="C738" s="1264"/>
    </row>
    <row r="739" spans="3:3">
      <c r="C739" s="1264"/>
    </row>
    <row r="740" spans="3:3">
      <c r="C740" s="1264"/>
    </row>
    <row r="741" spans="3:3">
      <c r="C741" s="1264"/>
    </row>
    <row r="742" spans="3:3">
      <c r="C742" s="1264"/>
    </row>
    <row r="743" spans="3:3">
      <c r="C743" s="1264"/>
    </row>
    <row r="744" spans="3:3">
      <c r="C744" s="1264"/>
    </row>
    <row r="745" spans="3:3">
      <c r="C745" s="1264"/>
    </row>
    <row r="746" spans="3:3">
      <c r="C746" s="1264"/>
    </row>
    <row r="747" spans="3:3">
      <c r="C747" s="1264"/>
    </row>
    <row r="748" spans="3:3">
      <c r="C748" s="1264"/>
    </row>
    <row r="749" spans="3:3">
      <c r="C749" s="1264"/>
    </row>
    <row r="750" spans="3:3">
      <c r="C750" s="1264"/>
    </row>
    <row r="751" spans="3:3">
      <c r="C751" s="1264"/>
    </row>
    <row r="752" spans="3:3">
      <c r="C752" s="1264"/>
    </row>
    <row r="753" spans="3:3">
      <c r="C753" s="1264"/>
    </row>
    <row r="754" spans="3:3">
      <c r="C754" s="1264"/>
    </row>
    <row r="755" spans="3:3">
      <c r="C755" s="1264"/>
    </row>
    <row r="756" spans="3:3">
      <c r="C756" s="1264"/>
    </row>
    <row r="757" spans="3:3">
      <c r="C757" s="1264"/>
    </row>
    <row r="758" spans="3:3">
      <c r="C758" s="1264"/>
    </row>
    <row r="759" spans="3:3">
      <c r="C759" s="1264"/>
    </row>
    <row r="760" spans="3:3">
      <c r="C760" s="1264"/>
    </row>
    <row r="761" spans="3:3">
      <c r="C761" s="1264"/>
    </row>
    <row r="762" spans="3:3">
      <c r="C762" s="1264"/>
    </row>
    <row r="763" spans="3:3">
      <c r="C763" s="1264"/>
    </row>
    <row r="764" spans="3:3">
      <c r="C764" s="1264"/>
    </row>
    <row r="765" spans="3:3">
      <c r="C765" s="1264"/>
    </row>
    <row r="766" spans="3:3">
      <c r="C766" s="1264"/>
    </row>
    <row r="767" spans="3:3">
      <c r="C767" s="1264"/>
    </row>
    <row r="768" spans="3:3">
      <c r="C768" s="1264"/>
    </row>
    <row r="769" spans="3:3">
      <c r="C769" s="1264"/>
    </row>
    <row r="770" spans="3:3">
      <c r="C770" s="1264"/>
    </row>
    <row r="771" spans="3:3">
      <c r="C771" s="1264"/>
    </row>
    <row r="772" spans="3:3">
      <c r="C772" s="1264"/>
    </row>
    <row r="773" spans="3:3">
      <c r="C773" s="1264"/>
    </row>
    <row r="774" spans="3:3">
      <c r="C774" s="1264"/>
    </row>
    <row r="775" spans="3:3">
      <c r="C775" s="1264"/>
    </row>
    <row r="776" spans="3:3">
      <c r="C776" s="1264"/>
    </row>
    <row r="777" spans="3:3">
      <c r="C777" s="1264"/>
    </row>
    <row r="778" spans="3:3">
      <c r="C778" s="1264"/>
    </row>
    <row r="779" spans="3:3">
      <c r="C779" s="1264"/>
    </row>
    <row r="780" spans="3:3">
      <c r="C780" s="1264"/>
    </row>
    <row r="781" spans="3:3">
      <c r="C781" s="1264"/>
    </row>
    <row r="782" spans="3:3">
      <c r="C782" s="1264"/>
    </row>
    <row r="783" spans="3:3">
      <c r="C783" s="1264"/>
    </row>
    <row r="784" spans="3:3">
      <c r="C784" s="1264"/>
    </row>
    <row r="785" spans="3:3">
      <c r="C785" s="1264"/>
    </row>
    <row r="786" spans="3:3">
      <c r="C786" s="1264"/>
    </row>
    <row r="787" spans="3:3">
      <c r="C787" s="1264"/>
    </row>
    <row r="788" spans="3:3">
      <c r="C788" s="1264"/>
    </row>
    <row r="789" spans="3:3">
      <c r="C789" s="1264"/>
    </row>
    <row r="790" spans="3:3">
      <c r="C790" s="1264"/>
    </row>
    <row r="791" spans="3:3">
      <c r="C791" s="1264"/>
    </row>
    <row r="792" spans="3:3">
      <c r="C792" s="1264"/>
    </row>
    <row r="793" spans="3:3">
      <c r="C793" s="1264"/>
    </row>
    <row r="794" spans="3:3">
      <c r="C794" s="1264"/>
    </row>
    <row r="795" spans="3:3">
      <c r="C795" s="1264"/>
    </row>
    <row r="796" spans="3:3">
      <c r="C796" s="1264"/>
    </row>
    <row r="797" spans="3:3">
      <c r="C797" s="1264"/>
    </row>
    <row r="798" spans="3:3">
      <c r="C798" s="1264"/>
    </row>
    <row r="799" spans="3:3">
      <c r="C799" s="1264"/>
    </row>
    <row r="800" spans="3:3">
      <c r="C800" s="1264"/>
    </row>
    <row r="801" spans="3:3">
      <c r="C801" s="1264"/>
    </row>
    <row r="802" spans="3:3">
      <c r="C802" s="1264"/>
    </row>
    <row r="803" spans="3:3">
      <c r="C803" s="1264"/>
    </row>
    <row r="804" spans="3:3">
      <c r="C804" s="1264"/>
    </row>
    <row r="805" spans="3:3">
      <c r="C805" s="1264"/>
    </row>
    <row r="806" spans="3:3">
      <c r="C806" s="1264"/>
    </row>
    <row r="807" spans="3:3">
      <c r="C807" s="1264"/>
    </row>
    <row r="808" spans="3:3">
      <c r="C808" s="1264"/>
    </row>
    <row r="809" spans="3:3">
      <c r="C809" s="1264"/>
    </row>
    <row r="810" spans="3:3">
      <c r="C810" s="1264"/>
    </row>
    <row r="811" spans="3:3">
      <c r="C811" s="1264"/>
    </row>
    <row r="812" spans="3:3">
      <c r="C812" s="1264"/>
    </row>
    <row r="813" spans="3:3">
      <c r="C813" s="1264"/>
    </row>
    <row r="814" spans="3:3">
      <c r="C814" s="1264"/>
    </row>
    <row r="815" spans="3:3">
      <c r="C815" s="1264"/>
    </row>
    <row r="816" spans="3:3">
      <c r="C816" s="1264"/>
    </row>
    <row r="817" spans="3:3">
      <c r="C817" s="1264"/>
    </row>
    <row r="818" spans="3:3">
      <c r="C818" s="1264"/>
    </row>
    <row r="819" spans="3:3">
      <c r="C819" s="1264"/>
    </row>
    <row r="820" spans="3:3">
      <c r="C820" s="1264"/>
    </row>
    <row r="821" spans="3:3">
      <c r="C821" s="1264"/>
    </row>
    <row r="822" spans="3:3">
      <c r="C822" s="1264"/>
    </row>
    <row r="823" spans="3:3">
      <c r="C823" s="1264"/>
    </row>
    <row r="824" spans="3:3">
      <c r="C824" s="1264"/>
    </row>
    <row r="825" spans="3:3">
      <c r="C825" s="1264"/>
    </row>
    <row r="826" spans="3:3">
      <c r="C826" s="1264"/>
    </row>
    <row r="827" spans="3:3">
      <c r="C827" s="1264"/>
    </row>
    <row r="828" spans="3:3">
      <c r="C828" s="1264"/>
    </row>
    <row r="829" spans="3:3">
      <c r="C829" s="1264"/>
    </row>
    <row r="830" spans="3:3">
      <c r="C830" s="1264"/>
    </row>
    <row r="831" spans="3:3">
      <c r="C831" s="1264"/>
    </row>
    <row r="832" spans="3:3">
      <c r="C832" s="1264"/>
    </row>
    <row r="833" spans="3:3">
      <c r="C833" s="1264"/>
    </row>
    <row r="834" spans="3:3">
      <c r="C834" s="1264"/>
    </row>
    <row r="835" spans="3:3">
      <c r="C835" s="1264"/>
    </row>
    <row r="836" spans="3:3">
      <c r="C836" s="1264"/>
    </row>
    <row r="837" spans="3:3">
      <c r="C837" s="1264"/>
    </row>
    <row r="838" spans="3:3">
      <c r="C838" s="1264"/>
    </row>
    <row r="839" spans="3:3">
      <c r="C839" s="1264"/>
    </row>
    <row r="840" spans="3:3">
      <c r="C840" s="1264"/>
    </row>
    <row r="841" spans="3:3">
      <c r="C841" s="1264"/>
    </row>
    <row r="842" spans="3:3">
      <c r="C842" s="1264"/>
    </row>
    <row r="843" spans="3:3">
      <c r="C843" s="1264"/>
    </row>
    <row r="844" spans="3:3">
      <c r="C844" s="1264"/>
    </row>
    <row r="845" spans="3:3">
      <c r="C845" s="1264"/>
    </row>
    <row r="846" spans="3:3">
      <c r="C846" s="1264"/>
    </row>
    <row r="847" spans="3:3">
      <c r="C847" s="1264"/>
    </row>
    <row r="848" spans="3:3">
      <c r="C848" s="1264"/>
    </row>
    <row r="849" spans="3:3">
      <c r="C849" s="1264"/>
    </row>
    <row r="850" spans="3:3">
      <c r="C850" s="1264"/>
    </row>
    <row r="851" spans="3:3">
      <c r="C851" s="1264"/>
    </row>
    <row r="852" spans="3:3">
      <c r="C852" s="1264"/>
    </row>
    <row r="853" spans="3:3">
      <c r="C853" s="1264"/>
    </row>
    <row r="854" spans="3:3">
      <c r="C854" s="1264"/>
    </row>
    <row r="855" spans="3:3">
      <c r="C855" s="1264"/>
    </row>
    <row r="856" spans="3:3">
      <c r="C856" s="1264"/>
    </row>
    <row r="857" spans="3:3">
      <c r="C857" s="1264"/>
    </row>
    <row r="858" spans="3:3">
      <c r="C858" s="1264"/>
    </row>
    <row r="859" spans="3:3">
      <c r="C859" s="1264"/>
    </row>
    <row r="860" spans="3:3">
      <c r="C860" s="1264"/>
    </row>
    <row r="861" spans="3:3">
      <c r="C861" s="1264"/>
    </row>
    <row r="862" spans="3:3">
      <c r="C862" s="1264"/>
    </row>
    <row r="863" spans="3:3">
      <c r="C863" s="1264"/>
    </row>
    <row r="864" spans="3:3">
      <c r="C864" s="1264"/>
    </row>
    <row r="865" spans="3:3">
      <c r="C865" s="1264"/>
    </row>
    <row r="866" spans="3:3">
      <c r="C866" s="1264"/>
    </row>
    <row r="867" spans="3:3">
      <c r="C867" s="1264"/>
    </row>
    <row r="868" spans="3:3">
      <c r="C868" s="1264"/>
    </row>
    <row r="869" spans="3:3">
      <c r="C869" s="1264"/>
    </row>
    <row r="870" spans="3:3">
      <c r="C870" s="1264"/>
    </row>
    <row r="871" spans="3:3">
      <c r="C871" s="1264"/>
    </row>
    <row r="872" spans="3:3">
      <c r="C872" s="1264"/>
    </row>
    <row r="873" spans="3:3">
      <c r="C873" s="1264"/>
    </row>
    <row r="874" spans="3:3">
      <c r="C874" s="1264"/>
    </row>
    <row r="875" spans="3:3">
      <c r="C875" s="1264"/>
    </row>
    <row r="876" spans="3:3">
      <c r="C876" s="1264"/>
    </row>
    <row r="877" spans="3:3">
      <c r="C877" s="1264"/>
    </row>
    <row r="878" spans="3:3">
      <c r="C878" s="1264"/>
    </row>
    <row r="879" spans="3:3">
      <c r="C879" s="1264"/>
    </row>
    <row r="880" spans="3:3">
      <c r="C880" s="1264"/>
    </row>
    <row r="881" spans="3:3">
      <c r="C881" s="1264"/>
    </row>
    <row r="882" spans="3:3">
      <c r="C882" s="1264"/>
    </row>
    <row r="883" spans="3:3">
      <c r="C883" s="1264"/>
    </row>
    <row r="884" spans="3:3">
      <c r="C884" s="1264"/>
    </row>
    <row r="885" spans="3:3">
      <c r="C885" s="1264"/>
    </row>
    <row r="886" spans="3:3">
      <c r="C886" s="1264"/>
    </row>
    <row r="887" spans="3:3">
      <c r="C887" s="1264"/>
    </row>
    <row r="888" spans="3:3">
      <c r="C888" s="1264"/>
    </row>
    <row r="889" spans="3:3">
      <c r="C889" s="1264"/>
    </row>
    <row r="890" spans="3:3">
      <c r="C890" s="1264"/>
    </row>
    <row r="891" spans="3:3">
      <c r="C891" s="1264"/>
    </row>
    <row r="892" spans="3:3">
      <c r="C892" s="1264"/>
    </row>
    <row r="893" spans="3:3">
      <c r="C893" s="1264"/>
    </row>
    <row r="894" spans="3:3">
      <c r="C894" s="1264"/>
    </row>
    <row r="895" spans="3:3">
      <c r="C895" s="1264"/>
    </row>
    <row r="896" spans="3:3">
      <c r="C896" s="1264"/>
    </row>
    <row r="897" spans="3:3">
      <c r="C897" s="1264"/>
    </row>
    <row r="898" spans="3:3">
      <c r="C898" s="1264"/>
    </row>
    <row r="899" spans="3:3">
      <c r="C899" s="1264"/>
    </row>
    <row r="900" spans="3:3">
      <c r="C900" s="1264"/>
    </row>
    <row r="901" spans="3:3">
      <c r="C901" s="1264"/>
    </row>
    <row r="902" spans="3:3">
      <c r="C902" s="1264"/>
    </row>
    <row r="903" spans="3:3">
      <c r="C903" s="1264"/>
    </row>
    <row r="904" spans="3:3">
      <c r="C904" s="1264"/>
    </row>
    <row r="905" spans="3:3">
      <c r="C905" s="1264"/>
    </row>
    <row r="906" spans="3:3">
      <c r="C906" s="1264"/>
    </row>
    <row r="907" spans="3:3">
      <c r="C907" s="1264"/>
    </row>
    <row r="908" spans="3:3">
      <c r="C908" s="1264"/>
    </row>
    <row r="909" spans="3:3">
      <c r="C909" s="1264"/>
    </row>
    <row r="910" spans="3:3">
      <c r="C910" s="1264"/>
    </row>
    <row r="911" spans="3:3">
      <c r="C911" s="1264"/>
    </row>
    <row r="912" spans="3:3">
      <c r="C912" s="1264"/>
    </row>
    <row r="913" spans="3:3">
      <c r="C913" s="1264"/>
    </row>
    <row r="914" spans="3:3">
      <c r="C914" s="1264"/>
    </row>
    <row r="915" spans="3:3">
      <c r="C915" s="1264"/>
    </row>
    <row r="916" spans="3:3">
      <c r="C916" s="1264"/>
    </row>
    <row r="917" spans="3:3">
      <c r="C917" s="1264"/>
    </row>
    <row r="918" spans="3:3">
      <c r="C918" s="1264"/>
    </row>
    <row r="919" spans="3:3">
      <c r="C919" s="1264"/>
    </row>
    <row r="920" spans="3:3">
      <c r="C920" s="1264"/>
    </row>
    <row r="921" spans="3:3">
      <c r="C921" s="1264"/>
    </row>
    <row r="922" spans="3:3">
      <c r="C922" s="1264"/>
    </row>
    <row r="923" spans="3:3">
      <c r="C923" s="1264"/>
    </row>
    <row r="924" spans="3:3">
      <c r="C924" s="1264"/>
    </row>
    <row r="925" spans="3:3">
      <c r="C925" s="1264"/>
    </row>
    <row r="926" spans="3:3">
      <c r="C926" s="1264"/>
    </row>
    <row r="927" spans="3:3">
      <c r="C927" s="1264"/>
    </row>
    <row r="928" spans="3:3">
      <c r="C928" s="1264"/>
    </row>
    <row r="929" spans="3:3">
      <c r="C929" s="1264"/>
    </row>
    <row r="930" spans="3:3">
      <c r="C930" s="1264"/>
    </row>
    <row r="931" spans="3:3">
      <c r="C931" s="1264"/>
    </row>
    <row r="932" spans="3:3">
      <c r="C932" s="1264"/>
    </row>
    <row r="933" spans="3:3">
      <c r="C933" s="1264"/>
    </row>
    <row r="934" spans="3:3">
      <c r="C934" s="1264"/>
    </row>
    <row r="935" spans="3:3">
      <c r="C935" s="1264"/>
    </row>
    <row r="936" spans="3:3">
      <c r="C936" s="1264"/>
    </row>
    <row r="937" spans="3:3">
      <c r="C937" s="1264"/>
    </row>
    <row r="938" spans="3:3">
      <c r="C938" s="1264"/>
    </row>
    <row r="939" spans="3:3">
      <c r="C939" s="1264"/>
    </row>
    <row r="940" spans="3:3">
      <c r="C940" s="1264"/>
    </row>
    <row r="941" spans="3:3">
      <c r="C941" s="1264"/>
    </row>
    <row r="942" spans="3:3">
      <c r="C942" s="1264"/>
    </row>
    <row r="943" spans="3:3">
      <c r="C943" s="1264"/>
    </row>
    <row r="944" spans="3:3">
      <c r="C944" s="1264"/>
    </row>
    <row r="945" spans="3:3">
      <c r="C945" s="1264"/>
    </row>
    <row r="946" spans="3:3">
      <c r="C946" s="1264"/>
    </row>
    <row r="947" spans="3:3">
      <c r="C947" s="1264"/>
    </row>
    <row r="948" spans="3:3">
      <c r="C948" s="1264"/>
    </row>
    <row r="949" spans="3:3">
      <c r="C949" s="1264"/>
    </row>
    <row r="950" spans="3:3">
      <c r="C950" s="1264"/>
    </row>
    <row r="951" spans="3:3">
      <c r="C951" s="1264"/>
    </row>
    <row r="952" spans="3:3">
      <c r="C952" s="1264"/>
    </row>
    <row r="953" spans="3:3">
      <c r="C953" s="1264"/>
    </row>
    <row r="954" spans="3:3">
      <c r="C954" s="1264"/>
    </row>
    <row r="955" spans="3:3">
      <c r="C955" s="1264"/>
    </row>
    <row r="956" spans="3:3">
      <c r="C956" s="1264"/>
    </row>
    <row r="957" spans="3:3">
      <c r="C957" s="1264"/>
    </row>
    <row r="958" spans="3:3">
      <c r="C958" s="1264"/>
    </row>
    <row r="959" spans="3:3">
      <c r="C959" s="1264"/>
    </row>
    <row r="960" spans="3:3">
      <c r="C960" s="1264"/>
    </row>
    <row r="961" spans="3:3">
      <c r="C961" s="1264"/>
    </row>
    <row r="962" spans="3:3">
      <c r="C962" s="1264"/>
    </row>
    <row r="963" spans="3:3">
      <c r="C963" s="1264"/>
    </row>
    <row r="964" spans="3:3">
      <c r="C964" s="1264"/>
    </row>
    <row r="965" spans="3:3">
      <c r="C965" s="1264"/>
    </row>
    <row r="966" spans="3:3">
      <c r="C966" s="1264"/>
    </row>
    <row r="967" spans="3:3">
      <c r="C967" s="1264"/>
    </row>
    <row r="968" spans="3:3">
      <c r="C968" s="1264"/>
    </row>
    <row r="969" spans="3:3">
      <c r="C969" s="1264"/>
    </row>
    <row r="970" spans="3:3">
      <c r="C970" s="1264"/>
    </row>
    <row r="971" spans="3:3">
      <c r="C971" s="1264"/>
    </row>
    <row r="972" spans="3:3">
      <c r="C972" s="1264"/>
    </row>
    <row r="973" spans="3:3">
      <c r="C973" s="1264"/>
    </row>
    <row r="974" spans="3:3">
      <c r="C974" s="1264"/>
    </row>
    <row r="975" spans="3:3">
      <c r="C975" s="1264"/>
    </row>
    <row r="976" spans="3:3">
      <c r="C976" s="1264"/>
    </row>
    <row r="977" spans="3:3">
      <c r="C977" s="1264"/>
    </row>
    <row r="978" spans="3:3">
      <c r="C978" s="1264"/>
    </row>
    <row r="979" spans="3:3">
      <c r="C979" s="1264"/>
    </row>
    <row r="980" spans="3:3">
      <c r="C980" s="1264"/>
    </row>
    <row r="981" spans="3:3">
      <c r="C981" s="1264"/>
    </row>
    <row r="982" spans="3:3">
      <c r="C982" s="1264"/>
    </row>
    <row r="983" spans="3:3">
      <c r="C983" s="1264"/>
    </row>
    <row r="984" spans="3:3">
      <c r="C984" s="1264"/>
    </row>
    <row r="985" spans="3:3">
      <c r="C985" s="1264"/>
    </row>
    <row r="986" spans="3:3">
      <c r="C986" s="1264"/>
    </row>
    <row r="987" spans="3:3">
      <c r="C987" s="1264"/>
    </row>
    <row r="988" spans="3:3">
      <c r="C988" s="1264"/>
    </row>
    <row r="989" spans="3:3">
      <c r="C989" s="1264"/>
    </row>
    <row r="990" spans="3:3">
      <c r="C990" s="1264"/>
    </row>
    <row r="991" spans="3:3">
      <c r="C991" s="1264"/>
    </row>
    <row r="992" spans="3:3">
      <c r="C992" s="1264"/>
    </row>
    <row r="993" spans="3:3">
      <c r="C993" s="1264"/>
    </row>
    <row r="994" spans="3:3">
      <c r="C994" s="1264"/>
    </row>
    <row r="995" spans="3:3">
      <c r="C995" s="1264"/>
    </row>
    <row r="996" spans="3:3">
      <c r="C996" s="1264"/>
    </row>
    <row r="997" spans="3:3">
      <c r="C997" s="1264"/>
    </row>
    <row r="998" spans="3:3">
      <c r="C998" s="1264"/>
    </row>
    <row r="999" spans="3:3">
      <c r="C999" s="1264"/>
    </row>
    <row r="1000" spans="3:3">
      <c r="C1000" s="1264"/>
    </row>
    <row r="1001" spans="3:3">
      <c r="C1001" s="1264"/>
    </row>
    <row r="1002" spans="3:3">
      <c r="C1002" s="1264"/>
    </row>
    <row r="1003" spans="3:3">
      <c r="C1003" s="1264"/>
    </row>
    <row r="1004" spans="3:3">
      <c r="C1004" s="1264"/>
    </row>
    <row r="1005" spans="3:3">
      <c r="C1005" s="1264"/>
    </row>
    <row r="1006" spans="3:3">
      <c r="C1006" s="1264"/>
    </row>
    <row r="1007" spans="3:3">
      <c r="C1007" s="1264"/>
    </row>
    <row r="1008" spans="3:3">
      <c r="C1008" s="1264"/>
    </row>
    <row r="1009" spans="3:3">
      <c r="C1009" s="1264"/>
    </row>
    <row r="1010" spans="3:3">
      <c r="C1010" s="1264"/>
    </row>
    <row r="1011" spans="3:3">
      <c r="C1011" s="1264"/>
    </row>
    <row r="1012" spans="3:3">
      <c r="C1012" s="1264"/>
    </row>
    <row r="1013" spans="3:3">
      <c r="C1013" s="1264"/>
    </row>
    <row r="1014" spans="3:3">
      <c r="C1014" s="1264"/>
    </row>
    <row r="1015" spans="3:3">
      <c r="C1015" s="1264"/>
    </row>
    <row r="1016" spans="3:3">
      <c r="C1016" s="1264"/>
    </row>
    <row r="1017" spans="3:3">
      <c r="C1017" s="1264"/>
    </row>
    <row r="1018" spans="3:3">
      <c r="C1018" s="1264"/>
    </row>
    <row r="1019" spans="3:3">
      <c r="C1019" s="1264"/>
    </row>
    <row r="1020" spans="3:3">
      <c r="C1020" s="1264"/>
    </row>
    <row r="1021" spans="3:3">
      <c r="C1021" s="1264"/>
    </row>
    <row r="1022" spans="3:3">
      <c r="C1022" s="1264"/>
    </row>
    <row r="1023" spans="3:3">
      <c r="C1023" s="1264"/>
    </row>
    <row r="1024" spans="3:3">
      <c r="C1024" s="1264"/>
    </row>
    <row r="1025" spans="3:3">
      <c r="C1025" s="1264"/>
    </row>
    <row r="1026" spans="3:3">
      <c r="C1026" s="1264"/>
    </row>
    <row r="1027" spans="3:3">
      <c r="C1027" s="1264"/>
    </row>
    <row r="1028" spans="3:3">
      <c r="C1028" s="1264"/>
    </row>
    <row r="1029" spans="3:3">
      <c r="C1029" s="1264"/>
    </row>
    <row r="1030" spans="3:3">
      <c r="C1030" s="1264"/>
    </row>
    <row r="1031" spans="3:3">
      <c r="C1031" s="1264"/>
    </row>
    <row r="1032" spans="3:3">
      <c r="C1032" s="1264"/>
    </row>
    <row r="1033" spans="3:3">
      <c r="C1033" s="1264"/>
    </row>
    <row r="1034" spans="3:3">
      <c r="C1034" s="1264"/>
    </row>
    <row r="1035" spans="3:3">
      <c r="C1035" s="1264"/>
    </row>
    <row r="1036" spans="3:3">
      <c r="C1036" s="1264"/>
    </row>
    <row r="1037" spans="3:3">
      <c r="C1037" s="1264"/>
    </row>
    <row r="1038" spans="3:3">
      <c r="C1038" s="1264"/>
    </row>
    <row r="1039" spans="3:3">
      <c r="C1039" s="1264"/>
    </row>
    <row r="1040" spans="3:3">
      <c r="C1040" s="1264"/>
    </row>
    <row r="1041" spans="3:3">
      <c r="C1041" s="1264"/>
    </row>
    <row r="1042" spans="3:3">
      <c r="C1042" s="1264"/>
    </row>
    <row r="1043" spans="3:3">
      <c r="C1043" s="1264"/>
    </row>
    <row r="1044" spans="3:3">
      <c r="C1044" s="1264"/>
    </row>
    <row r="1045" spans="3:3">
      <c r="C1045" s="1264"/>
    </row>
    <row r="1046" spans="3:3">
      <c r="C1046" s="1264"/>
    </row>
    <row r="1047" spans="3:3">
      <c r="C1047" s="1264"/>
    </row>
    <row r="1048" spans="3:3">
      <c r="C1048" s="1264"/>
    </row>
    <row r="1049" spans="3:3">
      <c r="C1049" s="1264"/>
    </row>
    <row r="1050" spans="3:3">
      <c r="C1050" s="1264"/>
    </row>
    <row r="1051" spans="3:3">
      <c r="C1051" s="1264"/>
    </row>
    <row r="1052" spans="3:3">
      <c r="C1052" s="1264"/>
    </row>
    <row r="1053" spans="3:3">
      <c r="C1053" s="1264"/>
    </row>
    <row r="1054" spans="3:3">
      <c r="C1054" s="1264"/>
    </row>
    <row r="1055" spans="3:3">
      <c r="C1055" s="1264"/>
    </row>
    <row r="1056" spans="3:3">
      <c r="C1056" s="1264"/>
    </row>
    <row r="1057" spans="3:3">
      <c r="C1057" s="1264"/>
    </row>
    <row r="1058" spans="3:3">
      <c r="C1058" s="1264"/>
    </row>
    <row r="1059" spans="3:3">
      <c r="C1059" s="1264"/>
    </row>
    <row r="1060" spans="3:3">
      <c r="C1060" s="1264"/>
    </row>
    <row r="1061" spans="3:3">
      <c r="C1061" s="1264"/>
    </row>
    <row r="1062" spans="3:3">
      <c r="C1062" s="1264"/>
    </row>
    <row r="1063" spans="3:3">
      <c r="C1063" s="1264"/>
    </row>
    <row r="1064" spans="3:3">
      <c r="C1064" s="1264"/>
    </row>
    <row r="1065" spans="3:3">
      <c r="C1065" s="1264"/>
    </row>
    <row r="1066" spans="3:3">
      <c r="C1066" s="1264"/>
    </row>
    <row r="1067" spans="3:3">
      <c r="C1067" s="1264"/>
    </row>
    <row r="1068" spans="3:3">
      <c r="C1068" s="1264"/>
    </row>
    <row r="1069" spans="3:3">
      <c r="C1069" s="1264"/>
    </row>
    <row r="1070" spans="3:3">
      <c r="C1070" s="1264"/>
    </row>
    <row r="1071" spans="3:3">
      <c r="C1071" s="1264"/>
    </row>
    <row r="1072" spans="3:3">
      <c r="C1072" s="1264"/>
    </row>
    <row r="1073" spans="3:3">
      <c r="C1073" s="1264"/>
    </row>
    <row r="1074" spans="3:3">
      <c r="C1074" s="1264"/>
    </row>
    <row r="1075" spans="3:3">
      <c r="C1075" s="1264"/>
    </row>
    <row r="1076" spans="3:3">
      <c r="C1076" s="1264"/>
    </row>
    <row r="1077" spans="3:3">
      <c r="C1077" s="1264"/>
    </row>
    <row r="1078" spans="3:3">
      <c r="C1078" s="1264"/>
    </row>
    <row r="1079" spans="3:3">
      <c r="C1079" s="1264"/>
    </row>
    <row r="1080" spans="3:3">
      <c r="C1080" s="1264"/>
    </row>
    <row r="1081" spans="3:3">
      <c r="C1081" s="1264"/>
    </row>
    <row r="1082" spans="3:3">
      <c r="C1082" s="1264"/>
    </row>
    <row r="1083" spans="3:3">
      <c r="C1083" s="1264"/>
    </row>
  </sheetData>
  <mergeCells count="4">
    <mergeCell ref="B1:G1"/>
    <mergeCell ref="B2:F3"/>
    <mergeCell ref="A13:B13"/>
    <mergeCell ref="B4:C4"/>
  </mergeCells>
  <conditionalFormatting sqref="C16:C18 C23:C25 C29:C397">
    <cfRule type="expression" dxfId="63" priority="13" stopIfTrue="1">
      <formula>#REF!=1</formula>
    </cfRule>
  </conditionalFormatting>
  <conditionalFormatting sqref="G20 G16:G18 F25:G28 G8:G10 G23:G24">
    <cfRule type="expression" dxfId="62" priority="12" stopIfTrue="1">
      <formula>#REF!=1</formula>
    </cfRule>
  </conditionalFormatting>
  <conditionalFormatting sqref="C27">
    <cfRule type="expression" dxfId="61" priority="11" stopIfTrue="1">
      <formula>#REF!=1</formula>
    </cfRule>
  </conditionalFormatting>
  <conditionalFormatting sqref="E16:E18 E23:E24 E28">
    <cfRule type="cellIs" dxfId="60" priority="10" stopIfTrue="1" operator="equal">
      <formula>0</formula>
    </cfRule>
  </conditionalFormatting>
  <conditionalFormatting sqref="E16">
    <cfRule type="cellIs" dxfId="59" priority="9" stopIfTrue="1" operator="equal">
      <formula>0</formula>
    </cfRule>
  </conditionalFormatting>
  <conditionalFormatting sqref="C23">
    <cfRule type="expression" dxfId="58" priority="6" stopIfTrue="1">
      <formula>#REF!=1</formula>
    </cfRule>
  </conditionalFormatting>
  <conditionalFormatting sqref="E25:E26">
    <cfRule type="expression" dxfId="57" priority="5" stopIfTrue="1">
      <formula>#REF!=1</formula>
    </cfRule>
  </conditionalFormatting>
  <conditionalFormatting sqref="E27">
    <cfRule type="expression" dxfId="56" priority="3" stopIfTrue="1">
      <formula>#REF!=1</formula>
    </cfRule>
  </conditionalFormatting>
  <conditionalFormatting sqref="F16:F18">
    <cfRule type="expression" dxfId="55" priority="2" stopIfTrue="1">
      <formula>#REF!=1</formula>
    </cfRule>
  </conditionalFormatting>
  <conditionalFormatting sqref="F23:F24">
    <cfRule type="expression" dxfId="54" priority="1" stopIfTrue="1">
      <formula>#REF!=1</formula>
    </cfRule>
  </conditionalFormatting>
  <pageMargins left="0.7" right="0.7" top="0.75" bottom="0.75" header="0.3" footer="0.3"/>
  <pageSetup paperSize="9" scale="92" orientation="portrait" r:id="rId1"/>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5"/>
  <sheetViews>
    <sheetView view="pageBreakPreview" zoomScaleNormal="100" workbookViewId="0"/>
  </sheetViews>
  <sheetFormatPr defaultRowHeight="12.75"/>
  <cols>
    <col min="6" max="6" width="13.5703125" customWidth="1"/>
    <col min="7" max="7" width="18.140625" style="36" customWidth="1"/>
    <col min="9" max="9" width="12.7109375" bestFit="1" customWidth="1"/>
  </cols>
  <sheetData>
    <row r="1" spans="1:9" s="31" customFormat="1">
      <c r="A1" s="135"/>
      <c r="C1" s="136"/>
      <c r="D1" s="137"/>
      <c r="F1" s="38"/>
      <c r="G1" s="138"/>
      <c r="H1" s="41"/>
      <c r="I1" s="41"/>
    </row>
    <row r="2" spans="1:9">
      <c r="A2" s="135"/>
      <c r="B2" s="139" t="s">
        <v>119</v>
      </c>
      <c r="C2" s="136"/>
      <c r="D2" s="137"/>
      <c r="E2" s="31"/>
      <c r="F2" s="38"/>
      <c r="G2" s="138"/>
      <c r="H2" s="1"/>
      <c r="I2" s="1"/>
    </row>
    <row r="3" spans="1:9">
      <c r="A3" s="135"/>
      <c r="B3" s="139" t="s">
        <v>996</v>
      </c>
      <c r="C3" s="136"/>
      <c r="D3" s="137"/>
      <c r="E3" s="31"/>
      <c r="F3" s="38"/>
      <c r="G3" s="138"/>
      <c r="H3" s="1"/>
      <c r="I3" s="1"/>
    </row>
    <row r="4" spans="1:9">
      <c r="A4" s="135"/>
      <c r="B4" s="31"/>
      <c r="C4" s="136"/>
      <c r="D4" s="137"/>
      <c r="E4" s="31"/>
      <c r="F4" s="38"/>
      <c r="G4" s="138"/>
      <c r="H4" s="1"/>
      <c r="I4" s="1"/>
    </row>
    <row r="5" spans="1:9">
      <c r="A5" s="140" t="s">
        <v>20</v>
      </c>
      <c r="B5" s="141"/>
      <c r="C5" s="142" t="s">
        <v>2</v>
      </c>
      <c r="D5" s="143"/>
      <c r="E5" s="144"/>
      <c r="F5" s="145"/>
      <c r="G5" s="146" t="s">
        <v>144</v>
      </c>
      <c r="H5" s="1"/>
      <c r="I5" s="1"/>
    </row>
    <row r="6" spans="1:9" s="153" customFormat="1">
      <c r="A6" s="249"/>
      <c r="B6" s="147"/>
      <c r="C6" s="148"/>
      <c r="D6" s="149"/>
      <c r="E6" s="150"/>
      <c r="F6" s="151"/>
      <c r="G6" s="250"/>
      <c r="H6" s="152"/>
      <c r="I6" s="152"/>
    </row>
    <row r="7" spans="1:9" s="133" customFormat="1">
      <c r="A7" s="154"/>
      <c r="B7" s="155" t="s">
        <v>120</v>
      </c>
      <c r="C7" s="156"/>
      <c r="D7" s="33"/>
      <c r="E7" s="157"/>
      <c r="F7" s="158"/>
      <c r="G7" s="251"/>
      <c r="H7" s="41"/>
      <c r="I7" s="41"/>
    </row>
    <row r="8" spans="1:9" s="31" customFormat="1">
      <c r="A8" s="159"/>
      <c r="B8" s="58"/>
      <c r="C8" s="30"/>
      <c r="D8" s="30"/>
      <c r="F8" s="38"/>
      <c r="G8" s="160"/>
      <c r="H8" s="41"/>
      <c r="I8" s="41"/>
    </row>
    <row r="9" spans="1:9" s="31" customFormat="1">
      <c r="A9" s="161" t="s">
        <v>21</v>
      </c>
      <c r="B9" s="57"/>
      <c r="C9" s="33" t="s">
        <v>255</v>
      </c>
      <c r="D9" s="33"/>
      <c r="E9" s="32"/>
      <c r="F9" s="39"/>
      <c r="G9" s="290">
        <f>'1.1-cesta'!$G$16</f>
        <v>0</v>
      </c>
      <c r="H9" s="41"/>
      <c r="I9" s="41"/>
    </row>
    <row r="10" spans="1:9" s="31" customFormat="1">
      <c r="A10" s="161" t="s">
        <v>11</v>
      </c>
      <c r="B10" s="57"/>
      <c r="C10" s="33" t="s">
        <v>256</v>
      </c>
      <c r="D10" s="33"/>
      <c r="E10" s="32"/>
      <c r="F10" s="39"/>
      <c r="G10" s="252">
        <f>'1.2-koles.'!G14</f>
        <v>0</v>
      </c>
      <c r="H10" s="41"/>
      <c r="I10" s="41"/>
    </row>
    <row r="11" spans="1:9" s="31" customFormat="1">
      <c r="A11" s="162"/>
      <c r="B11" s="58"/>
      <c r="C11" s="30"/>
      <c r="D11" s="30"/>
      <c r="F11" s="38"/>
      <c r="G11" s="254"/>
      <c r="H11" s="41"/>
      <c r="I11" s="41"/>
    </row>
    <row r="12" spans="1:9" s="150" customFormat="1" ht="13.5" thickBot="1">
      <c r="A12" s="255"/>
      <c r="B12" s="163" t="s">
        <v>121</v>
      </c>
      <c r="C12" s="164"/>
      <c r="D12" s="164"/>
      <c r="E12" s="165"/>
      <c r="F12" s="166"/>
      <c r="G12" s="256">
        <f>SUM(G9:G10)</f>
        <v>0</v>
      </c>
      <c r="H12" s="167"/>
      <c r="I12" s="167"/>
    </row>
    <row r="13" spans="1:9" s="153" customFormat="1" ht="13.5" thickTop="1">
      <c r="A13" s="257"/>
      <c r="B13" s="168"/>
      <c r="C13" s="169"/>
      <c r="D13" s="169"/>
      <c r="E13" s="150"/>
      <c r="F13" s="151"/>
      <c r="G13" s="258"/>
      <c r="H13" s="152"/>
      <c r="I13" s="152"/>
    </row>
    <row r="14" spans="1:9" s="153" customFormat="1">
      <c r="A14" s="259"/>
      <c r="B14" s="155" t="s">
        <v>122</v>
      </c>
      <c r="C14" s="170"/>
      <c r="D14" s="170"/>
      <c r="E14" s="171"/>
      <c r="F14" s="172"/>
      <c r="G14" s="260"/>
      <c r="H14" s="152"/>
      <c r="I14" s="152"/>
    </row>
    <row r="15" spans="1:9">
      <c r="A15" s="162"/>
      <c r="B15" s="58"/>
      <c r="C15" s="30"/>
      <c r="D15" s="30"/>
      <c r="E15" s="31"/>
      <c r="F15" s="38"/>
      <c r="G15" s="173"/>
      <c r="H15" s="1"/>
      <c r="I15" s="1"/>
    </row>
    <row r="16" spans="1:9">
      <c r="A16" s="161" t="s">
        <v>14</v>
      </c>
      <c r="B16" s="57"/>
      <c r="C16" s="33" t="s">
        <v>272</v>
      </c>
      <c r="D16" s="33"/>
      <c r="E16" s="32"/>
      <c r="F16" s="39"/>
      <c r="G16" s="252">
        <f>'1.3-vodovod'!G9</f>
        <v>0</v>
      </c>
      <c r="H16" s="1"/>
      <c r="I16" s="1"/>
    </row>
    <row r="17" spans="1:17">
      <c r="A17" s="161" t="s">
        <v>15</v>
      </c>
      <c r="B17" s="57"/>
      <c r="C17" s="33" t="s">
        <v>267</v>
      </c>
      <c r="D17" s="33"/>
      <c r="E17" s="32"/>
      <c r="F17" s="39"/>
      <c r="G17" s="252">
        <f>'1.4-CR'!F7</f>
        <v>0</v>
      </c>
      <c r="H17" s="1"/>
      <c r="I17" s="1"/>
    </row>
    <row r="18" spans="1:17">
      <c r="A18" s="161" t="s">
        <v>27</v>
      </c>
      <c r="B18" s="57"/>
      <c r="C18" s="33" t="s">
        <v>269</v>
      </c>
      <c r="D18" s="33"/>
      <c r="E18" s="32"/>
      <c r="F18" s="39"/>
      <c r="G18" s="252">
        <f>'1.5-EE'!F6</f>
        <v>0</v>
      </c>
      <c r="H18" s="1"/>
      <c r="I18" s="1"/>
    </row>
    <row r="19" spans="1:17">
      <c r="A19" s="161" t="s">
        <v>28</v>
      </c>
      <c r="B19" s="57"/>
      <c r="C19" s="33" t="s">
        <v>270</v>
      </c>
      <c r="D19" s="33"/>
      <c r="E19" s="32"/>
      <c r="F19" s="39"/>
      <c r="G19" s="252">
        <f>'1.6-TK vodi'!F7</f>
        <v>0</v>
      </c>
      <c r="H19" s="1"/>
      <c r="I19" s="1"/>
    </row>
    <row r="20" spans="1:17">
      <c r="A20" s="161" t="s">
        <v>19</v>
      </c>
      <c r="B20" s="57"/>
      <c r="C20" s="33" t="s">
        <v>271</v>
      </c>
      <c r="D20" s="33"/>
      <c r="E20" s="32"/>
      <c r="F20" s="39"/>
      <c r="G20" s="252">
        <f>'1.7-CATV'!F5</f>
        <v>0</v>
      </c>
      <c r="H20" s="1"/>
      <c r="I20" s="1"/>
    </row>
    <row r="21" spans="1:17" s="31" customFormat="1">
      <c r="A21" s="159"/>
      <c r="B21" s="58"/>
      <c r="C21" s="30"/>
      <c r="D21" s="30"/>
      <c r="E21" s="30"/>
      <c r="F21" s="38"/>
      <c r="G21" s="174"/>
      <c r="H21" s="41"/>
      <c r="I21" s="41"/>
    </row>
    <row r="22" spans="1:17" ht="13.5" thickBot="1">
      <c r="A22" s="261"/>
      <c r="B22" s="163" t="s">
        <v>123</v>
      </c>
      <c r="C22" s="175"/>
      <c r="D22" s="175"/>
      <c r="E22" s="175"/>
      <c r="F22" s="176"/>
      <c r="G22" s="262">
        <f>SUM(G16:G21)</f>
        <v>0</v>
      </c>
      <c r="H22" s="41"/>
      <c r="I22" s="41"/>
      <c r="J22" s="31"/>
      <c r="K22" s="31"/>
      <c r="L22" s="31"/>
      <c r="M22" s="31"/>
      <c r="N22" s="31"/>
      <c r="O22" s="31"/>
      <c r="P22" s="31"/>
      <c r="Q22" s="31"/>
    </row>
    <row r="23" spans="1:17" s="153" customFormat="1" ht="13.5" thickTop="1">
      <c r="A23" s="257"/>
      <c r="B23" s="168"/>
      <c r="C23" s="169"/>
      <c r="D23" s="169"/>
      <c r="E23" s="150"/>
      <c r="F23" s="151"/>
      <c r="G23" s="258"/>
      <c r="H23" s="152"/>
      <c r="I23" s="152"/>
    </row>
    <row r="24" spans="1:17" ht="16.5" thickBot="1">
      <c r="A24" s="794"/>
      <c r="B24" s="795" t="s">
        <v>124</v>
      </c>
      <c r="C24" s="796"/>
      <c r="D24" s="797"/>
      <c r="E24" s="797"/>
      <c r="F24" s="798"/>
      <c r="G24" s="799">
        <f>G12+G22</f>
        <v>0</v>
      </c>
      <c r="H24" s="1"/>
      <c r="I24" s="1"/>
    </row>
    <row r="25" spans="1:17" ht="13.5" thickTop="1">
      <c r="F25" s="1628">
        <f>'1.1-cesta'!D210+'1.2-koles.'!D96+'1.3-vodovod'!E61+'1.4-CR'!C87+'1.5-EE'!D59+'1.6-TK vodi'!C46+'1.7-CATV'!C24</f>
        <v>143554.29300000003</v>
      </c>
    </row>
  </sheetData>
  <phoneticPr fontId="26" type="noConversion"/>
  <pageMargins left="0.98425196850393704" right="0.19685039370078741" top="1.299212598425197" bottom="0.78740157480314965" header="0.31496062992125984" footer="0.51181102362204722"/>
  <pageSetup paperSize="9" orientation="portrait" r:id="rId1"/>
  <headerFooter alignWithMargins="0">
    <oddHeader>&amp;LR3-441/1298 
Murska Sobota - Gederovci
&amp;RETAPA 1
&amp;A</oddHeader>
    <oddFooter>&amp;C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Normal="100" zoomScaleSheetLayoutView="100" workbookViewId="0">
      <selection activeCell="A2" sqref="A2"/>
    </sheetView>
  </sheetViews>
  <sheetFormatPr defaultRowHeight="12.75"/>
  <cols>
    <col min="1" max="1" width="6.7109375" style="103" customWidth="1"/>
    <col min="2" max="2" width="39.7109375" style="103" customWidth="1"/>
    <col min="3" max="3" width="8.5703125" style="475" customWidth="1"/>
    <col min="4" max="4" width="7.7109375" style="475" customWidth="1"/>
    <col min="5" max="5" width="10.28515625" style="475" customWidth="1"/>
    <col min="6" max="6" width="15.7109375" style="757" customWidth="1"/>
    <col min="7" max="16384" width="9.140625" style="103"/>
  </cols>
  <sheetData>
    <row r="1" spans="1:6" ht="18">
      <c r="A1" s="458" t="s">
        <v>522</v>
      </c>
      <c r="B1" s="458"/>
      <c r="C1" s="932"/>
      <c r="D1" s="932"/>
      <c r="E1" s="932"/>
      <c r="F1" s="933"/>
    </row>
    <row r="2" spans="1:6" ht="18">
      <c r="A2" s="458" t="s">
        <v>1021</v>
      </c>
      <c r="B2" s="458"/>
      <c r="C2" s="932"/>
      <c r="D2" s="932"/>
      <c r="E2" s="932"/>
      <c r="F2" s="933"/>
    </row>
    <row r="3" spans="1:6" ht="18">
      <c r="A3" s="458"/>
      <c r="B3" s="458"/>
      <c r="C3" s="932"/>
      <c r="D3" s="932"/>
      <c r="E3" s="932"/>
      <c r="F3" s="933"/>
    </row>
    <row r="4" spans="1:6" ht="30.75" customHeight="1">
      <c r="A4" s="1886" t="s">
        <v>533</v>
      </c>
      <c r="B4" s="1886"/>
      <c r="C4" s="486"/>
      <c r="D4" s="486"/>
      <c r="E4" s="486"/>
      <c r="F4" s="934"/>
    </row>
    <row r="5" spans="1:6" ht="15">
      <c r="A5" s="1888" t="s">
        <v>534</v>
      </c>
      <c r="B5" s="1888"/>
      <c r="C5" s="1668"/>
      <c r="D5" s="1668"/>
      <c r="E5" s="1668"/>
      <c r="F5" s="1858">
        <f>F34</f>
        <v>0</v>
      </c>
    </row>
    <row r="6" spans="1:6" ht="15">
      <c r="A6" s="1888" t="s">
        <v>535</v>
      </c>
      <c r="B6" s="1888"/>
      <c r="C6" s="1668"/>
      <c r="D6" s="1668"/>
      <c r="E6" s="1668"/>
      <c r="F6" s="1858">
        <f>F55</f>
        <v>0</v>
      </c>
    </row>
    <row r="7" spans="1:6" ht="15">
      <c r="A7" s="1889" t="s">
        <v>536</v>
      </c>
      <c r="B7" s="1889"/>
      <c r="C7" s="1670"/>
      <c r="D7" s="1670"/>
      <c r="E7" s="1670"/>
      <c r="F7" s="1859">
        <f>F69</f>
        <v>0</v>
      </c>
    </row>
    <row r="8" spans="1:6" ht="15.75">
      <c r="A8" s="1890" t="s">
        <v>537</v>
      </c>
      <c r="B8" s="1890"/>
      <c r="C8" s="935"/>
      <c r="D8" s="935"/>
      <c r="E8" s="935"/>
      <c r="F8" s="936">
        <f>SUM(F5:F7)</f>
        <v>0</v>
      </c>
    </row>
    <row r="10" spans="1:6" ht="15">
      <c r="A10" s="466"/>
    </row>
    <row r="11" spans="1:6" s="128" customFormat="1" ht="27.75" customHeight="1">
      <c r="A11" s="780" t="s">
        <v>538</v>
      </c>
      <c r="B11" s="780" t="s">
        <v>2</v>
      </c>
      <c r="C11" s="938" t="s">
        <v>383</v>
      </c>
      <c r="D11" s="938" t="s">
        <v>539</v>
      </c>
      <c r="E11" s="939" t="s">
        <v>540</v>
      </c>
      <c r="F11" s="939" t="s">
        <v>541</v>
      </c>
    </row>
    <row r="13" spans="1:6" ht="15.75" customHeight="1">
      <c r="A13" s="1886" t="s">
        <v>599</v>
      </c>
      <c r="B13" s="1886"/>
      <c r="C13" s="486"/>
      <c r="D13" s="486"/>
      <c r="E13" s="486"/>
      <c r="F13" s="934"/>
    </row>
    <row r="14" spans="1:6" ht="18">
      <c r="A14" s="1887" t="s">
        <v>534</v>
      </c>
      <c r="B14" s="1887"/>
      <c r="C14" s="932"/>
      <c r="D14" s="932"/>
      <c r="E14" s="932"/>
      <c r="F14" s="933"/>
    </row>
    <row r="15" spans="1:6" ht="15.75">
      <c r="A15" s="461"/>
      <c r="B15" s="469"/>
      <c r="E15" s="470"/>
      <c r="F15" s="942"/>
    </row>
    <row r="16" spans="1:6" ht="117" customHeight="1">
      <c r="A16" s="472">
        <v>1</v>
      </c>
      <c r="B16" s="473" t="s">
        <v>581</v>
      </c>
      <c r="C16" s="475">
        <v>72</v>
      </c>
      <c r="D16" s="475" t="s">
        <v>115</v>
      </c>
      <c r="E16" s="1277"/>
      <c r="F16" s="942">
        <f>ROUND(C16*E16,2)</f>
        <v>0</v>
      </c>
    </row>
    <row r="17" spans="1:6" ht="15.75">
      <c r="A17" s="461"/>
      <c r="B17" s="469"/>
      <c r="E17" s="470"/>
      <c r="F17" s="942"/>
    </row>
    <row r="18" spans="1:6" ht="102">
      <c r="A18" s="472">
        <v>2</v>
      </c>
      <c r="B18" s="473" t="s">
        <v>543</v>
      </c>
      <c r="C18" s="475">
        <v>250</v>
      </c>
      <c r="D18" s="475" t="s">
        <v>115</v>
      </c>
      <c r="E18" s="1277"/>
      <c r="F18" s="942">
        <f>ROUND(C18*E18,2)</f>
        <v>0</v>
      </c>
    </row>
    <row r="19" spans="1:6">
      <c r="A19" s="472"/>
      <c r="B19" s="474"/>
      <c r="E19" s="470"/>
      <c r="F19" s="942"/>
    </row>
    <row r="20" spans="1:6" ht="51">
      <c r="A20" s="472">
        <v>3</v>
      </c>
      <c r="B20" s="474" t="s">
        <v>600</v>
      </c>
      <c r="C20" s="475">
        <v>6.9</v>
      </c>
      <c r="D20" s="475" t="s">
        <v>36</v>
      </c>
      <c r="E20" s="1277"/>
      <c r="F20" s="942">
        <f>ROUND(C20*E20,2)</f>
        <v>0</v>
      </c>
    </row>
    <row r="21" spans="1:6">
      <c r="A21" s="472"/>
      <c r="B21" s="474"/>
      <c r="E21" s="470"/>
      <c r="F21" s="942"/>
    </row>
    <row r="22" spans="1:6" ht="53.25" customHeight="1">
      <c r="A22" s="472">
        <v>4</v>
      </c>
      <c r="B22" s="474" t="s">
        <v>601</v>
      </c>
      <c r="C22" s="475">
        <v>4</v>
      </c>
      <c r="D22" s="475" t="s">
        <v>58</v>
      </c>
      <c r="E22" s="1277"/>
      <c r="F22" s="942">
        <f>ROUND(C22*E22,2)</f>
        <v>0</v>
      </c>
    </row>
    <row r="23" spans="1:6">
      <c r="A23" s="472"/>
      <c r="B23" s="474"/>
      <c r="E23" s="470"/>
      <c r="F23" s="942"/>
    </row>
    <row r="24" spans="1:6" ht="51">
      <c r="A24" s="472">
        <v>5</v>
      </c>
      <c r="B24" s="474" t="s">
        <v>602</v>
      </c>
      <c r="C24" s="475">
        <v>8</v>
      </c>
      <c r="D24" s="475" t="s">
        <v>36</v>
      </c>
      <c r="E24" s="1277"/>
      <c r="F24" s="942">
        <f>ROUND(C24*E24,2)</f>
        <v>0</v>
      </c>
    </row>
    <row r="25" spans="1:6">
      <c r="A25" s="472"/>
      <c r="B25" s="469"/>
      <c r="E25" s="470"/>
      <c r="F25" s="942"/>
    </row>
    <row r="26" spans="1:6" ht="63.75">
      <c r="A26" s="472">
        <v>6</v>
      </c>
      <c r="B26" s="473" t="s">
        <v>588</v>
      </c>
      <c r="C26" s="470">
        <v>10</v>
      </c>
      <c r="D26" s="470" t="s">
        <v>58</v>
      </c>
      <c r="E26" s="1277"/>
      <c r="F26" s="942">
        <f>ROUND(C26*E26,2)</f>
        <v>0</v>
      </c>
    </row>
    <row r="27" spans="1:6" ht="15.75">
      <c r="A27" s="461"/>
      <c r="B27" s="474"/>
      <c r="E27" s="470"/>
      <c r="F27" s="942"/>
    </row>
    <row r="28" spans="1:6" ht="38.25">
      <c r="A28" s="472">
        <v>7</v>
      </c>
      <c r="B28" s="473" t="s">
        <v>603</v>
      </c>
      <c r="C28" s="475">
        <v>80</v>
      </c>
      <c r="D28" s="475" t="s">
        <v>115</v>
      </c>
      <c r="E28" s="1277"/>
      <c r="F28" s="942">
        <f>ROUND(C28*E28,2)</f>
        <v>0</v>
      </c>
    </row>
    <row r="29" spans="1:6" ht="15.75">
      <c r="A29" s="461"/>
      <c r="B29" s="474"/>
      <c r="E29" s="470"/>
      <c r="F29" s="942"/>
    </row>
    <row r="30" spans="1:6" ht="51">
      <c r="A30" s="472">
        <v>8</v>
      </c>
      <c r="B30" s="474" t="s">
        <v>553</v>
      </c>
      <c r="C30" s="475">
        <v>335</v>
      </c>
      <c r="D30" s="475" t="s">
        <v>115</v>
      </c>
      <c r="E30" s="1277"/>
      <c r="F30" s="942">
        <f>ROUND(C30*E30,2)</f>
        <v>0</v>
      </c>
    </row>
    <row r="31" spans="1:6">
      <c r="A31" s="472"/>
      <c r="B31" s="474"/>
      <c r="E31" s="470"/>
      <c r="F31" s="942"/>
    </row>
    <row r="32" spans="1:6" ht="25.5">
      <c r="A32" s="472">
        <v>9</v>
      </c>
      <c r="B32" s="474" t="s">
        <v>554</v>
      </c>
      <c r="C32" s="475">
        <v>320</v>
      </c>
      <c r="D32" s="475" t="s">
        <v>115</v>
      </c>
      <c r="E32" s="1277"/>
      <c r="F32" s="942">
        <f>ROUND(C32*E32,2)</f>
        <v>0</v>
      </c>
    </row>
    <row r="33" spans="1:6" ht="13.5" thickBot="1">
      <c r="A33" s="472"/>
      <c r="B33" s="474"/>
      <c r="E33" s="470"/>
      <c r="F33" s="942"/>
    </row>
    <row r="34" spans="1:6" s="1274" customFormat="1" ht="13.5" customHeight="1" thickBot="1">
      <c r="A34" s="949"/>
      <c r="B34" s="949" t="s">
        <v>555</v>
      </c>
      <c r="C34" s="1641"/>
      <c r="D34" s="1641"/>
      <c r="E34" s="950"/>
      <c r="F34" s="681">
        <f>SUM(F14:F33)</f>
        <v>0</v>
      </c>
    </row>
    <row r="35" spans="1:6">
      <c r="A35" s="480"/>
      <c r="B35" s="481"/>
      <c r="D35" s="470"/>
      <c r="E35" s="470"/>
      <c r="F35" s="944"/>
    </row>
    <row r="36" spans="1:6" s="128" customFormat="1" ht="27.75" customHeight="1">
      <c r="A36" s="780" t="s">
        <v>538</v>
      </c>
      <c r="B36" s="780" t="s">
        <v>2</v>
      </c>
      <c r="C36" s="938" t="s">
        <v>383</v>
      </c>
      <c r="D36" s="938" t="s">
        <v>539</v>
      </c>
      <c r="E36" s="939" t="s">
        <v>540</v>
      </c>
      <c r="F36" s="939" t="s">
        <v>541</v>
      </c>
    </row>
    <row r="37" spans="1:6" ht="15.75">
      <c r="A37" s="460" t="s">
        <v>604</v>
      </c>
      <c r="B37" s="477" t="s">
        <v>557</v>
      </c>
      <c r="C37" s="943"/>
      <c r="D37" s="943"/>
      <c r="E37" s="486"/>
      <c r="F37" s="486"/>
    </row>
    <row r="38" spans="1:6" ht="15.75">
      <c r="A38" s="460"/>
      <c r="B38" s="477"/>
      <c r="C38" s="943"/>
      <c r="D38" s="943"/>
      <c r="E38" s="486"/>
      <c r="F38" s="486"/>
    </row>
    <row r="39" spans="1:6">
      <c r="A39" s="472">
        <v>1</v>
      </c>
      <c r="B39" s="473" t="s">
        <v>558</v>
      </c>
      <c r="C39" s="475">
        <v>390</v>
      </c>
      <c r="D39" s="475" t="s">
        <v>115</v>
      </c>
      <c r="E39" s="1277"/>
      <c r="F39" s="942">
        <f>ROUND(C39*E39,2)</f>
        <v>0</v>
      </c>
    </row>
    <row r="40" spans="1:6">
      <c r="A40" s="472"/>
      <c r="B40" s="483"/>
      <c r="C40" s="945"/>
      <c r="D40" s="945"/>
      <c r="F40" s="402"/>
    </row>
    <row r="41" spans="1:6" ht="51">
      <c r="A41" s="472">
        <v>2</v>
      </c>
      <c r="B41" s="474" t="s">
        <v>559</v>
      </c>
      <c r="C41" s="475">
        <v>20</v>
      </c>
      <c r="D41" s="475" t="s">
        <v>58</v>
      </c>
      <c r="E41" s="1277"/>
      <c r="F41" s="942">
        <f>ROUND(C41*E41,2)</f>
        <v>0</v>
      </c>
    </row>
    <row r="42" spans="1:6" ht="15.75">
      <c r="A42" s="460"/>
      <c r="B42" s="477"/>
      <c r="C42" s="943"/>
      <c r="D42" s="943"/>
      <c r="E42" s="486"/>
      <c r="F42" s="486"/>
    </row>
    <row r="43" spans="1:6" ht="25.5">
      <c r="A43" s="472">
        <v>3</v>
      </c>
      <c r="B43" s="473" t="s">
        <v>560</v>
      </c>
      <c r="C43" s="475">
        <v>82</v>
      </c>
      <c r="D43" s="475" t="s">
        <v>115</v>
      </c>
      <c r="E43" s="1277"/>
      <c r="F43" s="942">
        <f>ROUND(C43*E43,2)</f>
        <v>0</v>
      </c>
    </row>
    <row r="44" spans="1:6" ht="16.5" customHeight="1">
      <c r="A44" s="472"/>
      <c r="B44" s="477"/>
      <c r="C44" s="943"/>
      <c r="D44" s="943"/>
      <c r="E44" s="486"/>
      <c r="F44" s="486"/>
    </row>
    <row r="45" spans="1:6" ht="63.75">
      <c r="A45" s="472">
        <v>4</v>
      </c>
      <c r="B45" s="473" t="s">
        <v>561</v>
      </c>
      <c r="C45" s="475">
        <v>20</v>
      </c>
      <c r="D45" s="475" t="s">
        <v>115</v>
      </c>
      <c r="E45" s="1277"/>
      <c r="F45" s="942">
        <f>ROUND(C45*E45,2)</f>
        <v>0</v>
      </c>
    </row>
    <row r="46" spans="1:6" ht="15.75">
      <c r="A46" s="460"/>
      <c r="B46" s="483"/>
      <c r="C46" s="945"/>
      <c r="D46" s="945"/>
      <c r="F46" s="402"/>
    </row>
    <row r="47" spans="1:6" ht="114.75">
      <c r="A47" s="472">
        <v>5</v>
      </c>
      <c r="B47" s="474" t="s">
        <v>562</v>
      </c>
      <c r="C47" s="475">
        <v>10</v>
      </c>
      <c r="D47" s="475" t="s">
        <v>58</v>
      </c>
      <c r="E47" s="1277"/>
      <c r="F47" s="942">
        <f>ROUND(C47*E47,2)</f>
        <v>0</v>
      </c>
    </row>
    <row r="48" spans="1:6">
      <c r="A48" s="472"/>
      <c r="B48" s="474"/>
      <c r="F48" s="402"/>
    </row>
    <row r="49" spans="1:6" ht="129.75" customHeight="1">
      <c r="A49" s="472">
        <v>6</v>
      </c>
      <c r="B49" s="474" t="s">
        <v>605</v>
      </c>
      <c r="C49" s="475">
        <v>8</v>
      </c>
      <c r="D49" s="475" t="s">
        <v>58</v>
      </c>
      <c r="E49" s="1277"/>
      <c r="F49" s="942">
        <f>ROUND(C49*E49,2)</f>
        <v>0</v>
      </c>
    </row>
    <row r="50" spans="1:6" ht="15" customHeight="1">
      <c r="A50" s="472"/>
      <c r="B50" s="474"/>
      <c r="F50" s="402"/>
    </row>
    <row r="51" spans="1:6" ht="129.75" customHeight="1">
      <c r="A51" s="472">
        <v>6</v>
      </c>
      <c r="B51" s="474" t="s">
        <v>606</v>
      </c>
      <c r="C51" s="475">
        <v>8</v>
      </c>
      <c r="D51" s="475" t="s">
        <v>58</v>
      </c>
      <c r="E51" s="1277"/>
      <c r="F51" s="942">
        <f>ROUND(C51*E51,2)</f>
        <v>0</v>
      </c>
    </row>
    <row r="52" spans="1:6" ht="15.75">
      <c r="A52" s="472"/>
      <c r="B52" s="485"/>
      <c r="C52" s="943"/>
      <c r="D52" s="943"/>
      <c r="F52" s="402"/>
    </row>
    <row r="53" spans="1:6">
      <c r="A53" s="472">
        <v>7</v>
      </c>
      <c r="B53" s="473" t="s">
        <v>570</v>
      </c>
      <c r="C53" s="475">
        <v>1</v>
      </c>
      <c r="D53" s="475" t="s">
        <v>669</v>
      </c>
      <c r="E53" s="1277"/>
      <c r="F53" s="942">
        <f>ROUND(C53*E53,2)</f>
        <v>0</v>
      </c>
    </row>
    <row r="54" spans="1:6" ht="13.5" thickBot="1">
      <c r="A54" s="472"/>
      <c r="B54" s="481"/>
      <c r="F54" s="402"/>
    </row>
    <row r="55" spans="1:6" s="1274" customFormat="1" ht="13.5" thickBot="1">
      <c r="A55" s="949"/>
      <c r="B55" s="949" t="s">
        <v>571</v>
      </c>
      <c r="C55" s="1641"/>
      <c r="D55" s="1641"/>
      <c r="E55" s="950"/>
      <c r="F55" s="681">
        <f>SUM(F39:F54)</f>
        <v>0</v>
      </c>
    </row>
    <row r="56" spans="1:6">
      <c r="A56" s="487"/>
      <c r="B56" s="487"/>
      <c r="C56" s="946"/>
      <c r="D56" s="946"/>
      <c r="E56" s="946"/>
      <c r="F56" s="389"/>
    </row>
    <row r="57" spans="1:6" ht="25.5">
      <c r="A57" s="780" t="s">
        <v>538</v>
      </c>
      <c r="B57" s="780" t="s">
        <v>2</v>
      </c>
      <c r="C57" s="938" t="s">
        <v>383</v>
      </c>
      <c r="D57" s="938" t="s">
        <v>539</v>
      </c>
      <c r="E57" s="939" t="s">
        <v>540</v>
      </c>
      <c r="F57" s="939" t="s">
        <v>541</v>
      </c>
    </row>
    <row r="58" spans="1:6">
      <c r="A58" s="487"/>
      <c r="B58" s="487"/>
      <c r="C58" s="946"/>
      <c r="D58" s="946"/>
      <c r="E58" s="946"/>
      <c r="F58" s="389"/>
    </row>
    <row r="59" spans="1:6" ht="15.75">
      <c r="A59" s="460" t="s">
        <v>607</v>
      </c>
      <c r="B59" s="477" t="s">
        <v>573</v>
      </c>
      <c r="C59" s="943"/>
      <c r="D59" s="943"/>
      <c r="E59" s="486"/>
      <c r="F59" s="486"/>
    </row>
    <row r="60" spans="1:6">
      <c r="A60" s="476"/>
      <c r="B60" s="474"/>
      <c r="F60" s="402"/>
    </row>
    <row r="61" spans="1:6">
      <c r="A61" s="472">
        <v>1</v>
      </c>
      <c r="B61" s="474" t="s">
        <v>575</v>
      </c>
      <c r="C61" s="475">
        <v>1</v>
      </c>
      <c r="D61" s="475" t="s">
        <v>58</v>
      </c>
      <c r="E61" s="1277"/>
      <c r="F61" s="942">
        <f>ROUND(C61*E61,2)</f>
        <v>0</v>
      </c>
    </row>
    <row r="62" spans="1:6" ht="15.75">
      <c r="A62" s="460"/>
      <c r="B62" s="477"/>
      <c r="C62" s="943"/>
      <c r="D62" s="943"/>
      <c r="E62" s="486"/>
      <c r="F62" s="486"/>
    </row>
    <row r="63" spans="1:6">
      <c r="A63" s="472">
        <f>A61+1</f>
        <v>2</v>
      </c>
      <c r="B63" s="474" t="s">
        <v>576</v>
      </c>
      <c r="C63" s="475" t="s">
        <v>21</v>
      </c>
      <c r="D63" s="475" t="s">
        <v>58</v>
      </c>
      <c r="E63" s="1277"/>
      <c r="F63" s="942">
        <f>ROUND(C63*E63,2)</f>
        <v>0</v>
      </c>
    </row>
    <row r="64" spans="1:6">
      <c r="A64" s="476"/>
      <c r="B64" s="474"/>
      <c r="F64" s="402"/>
    </row>
    <row r="65" spans="1:6">
      <c r="A65" s="472">
        <f>A63+1</f>
        <v>3</v>
      </c>
      <c r="B65" s="474" t="s">
        <v>577</v>
      </c>
      <c r="C65" s="475">
        <v>330</v>
      </c>
      <c r="D65" s="475" t="s">
        <v>115</v>
      </c>
      <c r="E65" s="1277"/>
      <c r="F65" s="942">
        <f>ROUND(C65*E65,2)</f>
        <v>0</v>
      </c>
    </row>
    <row r="66" spans="1:6">
      <c r="A66" s="476"/>
      <c r="B66" s="474"/>
      <c r="F66" s="402"/>
    </row>
    <row r="67" spans="1:6" ht="38.25">
      <c r="A67" s="472">
        <v>4</v>
      </c>
      <c r="B67" s="474" t="s">
        <v>578</v>
      </c>
      <c r="C67" s="475">
        <v>330</v>
      </c>
      <c r="D67" s="475" t="s">
        <v>115</v>
      </c>
      <c r="E67" s="1277"/>
      <c r="F67" s="942">
        <f>ROUND(C67*E67,2)</f>
        <v>0</v>
      </c>
    </row>
    <row r="68" spans="1:6" ht="16.5" thickBot="1">
      <c r="A68" s="460"/>
      <c r="B68" s="488"/>
      <c r="C68" s="948"/>
      <c r="D68" s="948"/>
      <c r="F68" s="402"/>
    </row>
    <row r="69" spans="1:6" s="1274" customFormat="1" ht="15.75" thickBot="1">
      <c r="A69" s="951"/>
      <c r="B69" s="949" t="s">
        <v>579</v>
      </c>
      <c r="C69" s="1641"/>
      <c r="D69" s="1641"/>
      <c r="E69" s="952"/>
      <c r="F69" s="681">
        <f>SUM(F61:F68)</f>
        <v>0</v>
      </c>
    </row>
    <row r="70" spans="1:6">
      <c r="C70" s="1712">
        <f>SUM(C16:C67)</f>
        <v>2285.9</v>
      </c>
    </row>
  </sheetData>
  <mergeCells count="7">
    <mergeCell ref="A14:B14"/>
    <mergeCell ref="A6:B6"/>
    <mergeCell ref="A7:B7"/>
    <mergeCell ref="A8:B8"/>
    <mergeCell ref="A4:B4"/>
    <mergeCell ref="A5:B5"/>
    <mergeCell ref="A13:B13"/>
  </mergeCells>
  <conditionalFormatting sqref="E16">
    <cfRule type="expression" dxfId="53" priority="21" stopIfTrue="1">
      <formula>#REF!=1</formula>
    </cfRule>
  </conditionalFormatting>
  <conditionalFormatting sqref="E18">
    <cfRule type="expression" dxfId="52" priority="20" stopIfTrue="1">
      <formula>#REF!=1</formula>
    </cfRule>
  </conditionalFormatting>
  <conditionalFormatting sqref="E20">
    <cfRule type="expression" dxfId="51" priority="19" stopIfTrue="1">
      <formula>#REF!=1</formula>
    </cfRule>
  </conditionalFormatting>
  <conditionalFormatting sqref="E22">
    <cfRule type="expression" dxfId="50" priority="18" stopIfTrue="1">
      <formula>#REF!=1</formula>
    </cfRule>
  </conditionalFormatting>
  <conditionalFormatting sqref="E24">
    <cfRule type="expression" dxfId="49" priority="17" stopIfTrue="1">
      <formula>#REF!=1</formula>
    </cfRule>
  </conditionalFormatting>
  <conditionalFormatting sqref="E26">
    <cfRule type="expression" dxfId="48" priority="16" stopIfTrue="1">
      <formula>#REF!=1</formula>
    </cfRule>
  </conditionalFormatting>
  <conditionalFormatting sqref="E28">
    <cfRule type="expression" dxfId="47" priority="15" stopIfTrue="1">
      <formula>#REF!=1</formula>
    </cfRule>
  </conditionalFormatting>
  <conditionalFormatting sqref="E30">
    <cfRule type="expression" dxfId="46" priority="14" stopIfTrue="1">
      <formula>#REF!=1</formula>
    </cfRule>
  </conditionalFormatting>
  <conditionalFormatting sqref="E32">
    <cfRule type="expression" dxfId="45" priority="13" stopIfTrue="1">
      <formula>#REF!=1</formula>
    </cfRule>
  </conditionalFormatting>
  <conditionalFormatting sqref="E39">
    <cfRule type="expression" dxfId="44" priority="12" stopIfTrue="1">
      <formula>#REF!=1</formula>
    </cfRule>
  </conditionalFormatting>
  <conditionalFormatting sqref="E41">
    <cfRule type="expression" dxfId="43" priority="11" stopIfTrue="1">
      <formula>#REF!=1</formula>
    </cfRule>
  </conditionalFormatting>
  <conditionalFormatting sqref="E43">
    <cfRule type="expression" dxfId="42" priority="10" stopIfTrue="1">
      <formula>#REF!=1</formula>
    </cfRule>
  </conditionalFormatting>
  <conditionalFormatting sqref="E45">
    <cfRule type="expression" dxfId="41" priority="9" stopIfTrue="1">
      <formula>#REF!=1</formula>
    </cfRule>
  </conditionalFormatting>
  <conditionalFormatting sqref="E47">
    <cfRule type="expression" dxfId="40" priority="8" stopIfTrue="1">
      <formula>#REF!=1</formula>
    </cfRule>
  </conditionalFormatting>
  <conditionalFormatting sqref="E49">
    <cfRule type="expression" dxfId="39" priority="7" stopIfTrue="1">
      <formula>#REF!=1</formula>
    </cfRule>
  </conditionalFormatting>
  <conditionalFormatting sqref="E51">
    <cfRule type="expression" dxfId="38" priority="6" stopIfTrue="1">
      <formula>#REF!=1</formula>
    </cfRule>
  </conditionalFormatting>
  <conditionalFormatting sqref="E53">
    <cfRule type="expression" dxfId="37" priority="5" stopIfTrue="1">
      <formula>#REF!=1</formula>
    </cfRule>
  </conditionalFormatting>
  <conditionalFormatting sqref="E61">
    <cfRule type="expression" dxfId="36" priority="4" stopIfTrue="1">
      <formula>#REF!=1</formula>
    </cfRule>
  </conditionalFormatting>
  <conditionalFormatting sqref="E63">
    <cfRule type="expression" dxfId="35" priority="3" stopIfTrue="1">
      <formula>#REF!=1</formula>
    </cfRule>
  </conditionalFormatting>
  <conditionalFormatting sqref="E65">
    <cfRule type="expression" dxfId="34" priority="2" stopIfTrue="1">
      <formula>#REF!=1</formula>
    </cfRule>
  </conditionalFormatting>
  <conditionalFormatting sqref="E67">
    <cfRule type="expression" dxfId="33" priority="1" stopIfTrue="1">
      <formula>#REF!=1</formula>
    </cfRule>
  </conditionalFormatting>
  <pageMargins left="0.7" right="0.7" top="0.75" bottom="0.75" header="0.3" footer="0.3"/>
  <pageSetup paperSize="9" scale="88" orientation="portrait" r:id="rId1"/>
  <rowBreaks count="3" manualBreakCount="3">
    <brk id="9" max="16383" man="1"/>
    <brk id="35" max="5" man="1"/>
    <brk id="56"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BreakPreview" zoomScaleNormal="100" zoomScaleSheetLayoutView="100" workbookViewId="0">
      <selection activeCell="A2" sqref="A2"/>
    </sheetView>
  </sheetViews>
  <sheetFormatPr defaultRowHeight="14.25"/>
  <cols>
    <col min="1" max="1" width="10.140625" style="504" customWidth="1"/>
    <col min="2" max="2" width="48" style="348" customWidth="1"/>
    <col min="3" max="3" width="7.28515625" style="953" customWidth="1"/>
    <col min="4" max="4" width="11" style="953" customWidth="1"/>
    <col min="5" max="5" width="14.140625" style="954" customWidth="1"/>
    <col min="6" max="6" width="13.85546875" style="953" customWidth="1"/>
    <col min="7" max="7" width="11.5703125" style="495" customWidth="1"/>
    <col min="8" max="8" width="16.85546875" style="495" customWidth="1"/>
    <col min="9" max="16384" width="9.140625" style="348"/>
  </cols>
  <sheetData>
    <row r="1" spans="1:13" ht="15">
      <c r="A1" s="1896" t="s">
        <v>608</v>
      </c>
      <c r="B1" s="1897"/>
      <c r="C1" s="1897"/>
      <c r="D1" s="1897"/>
      <c r="E1" s="1897"/>
      <c r="F1" s="1897"/>
    </row>
    <row r="2" spans="1:13" s="584" customFormat="1" ht="15">
      <c r="A2" s="1752" t="s">
        <v>1021</v>
      </c>
      <c r="B2" s="1753"/>
      <c r="C2" s="1837"/>
      <c r="D2" s="1837"/>
      <c r="E2" s="1837"/>
      <c r="F2" s="1837"/>
      <c r="G2" s="495"/>
      <c r="H2" s="495"/>
      <c r="I2" s="348"/>
      <c r="J2" s="348"/>
      <c r="K2" s="348"/>
      <c r="L2" s="348"/>
      <c r="M2" s="348"/>
    </row>
    <row r="3" spans="1:13" s="507" customFormat="1" ht="15">
      <c r="A3" s="1645"/>
      <c r="B3" s="1646"/>
      <c r="C3" s="1838"/>
      <c r="D3" s="1838"/>
      <c r="E3" s="1838"/>
      <c r="F3" s="1839"/>
      <c r="G3" s="495"/>
      <c r="H3" s="495"/>
      <c r="I3" s="348"/>
      <c r="J3" s="348"/>
      <c r="K3" s="348"/>
      <c r="L3" s="348"/>
      <c r="M3" s="348"/>
    </row>
    <row r="4" spans="1:13" s="507" customFormat="1" ht="15.75">
      <c r="A4" s="1895" t="s">
        <v>639</v>
      </c>
      <c r="B4" s="1895"/>
      <c r="C4" s="1756"/>
      <c r="D4" s="1756"/>
      <c r="E4" s="1756"/>
      <c r="F4" s="1840"/>
      <c r="G4" s="103"/>
      <c r="H4" s="495"/>
      <c r="I4" s="348"/>
      <c r="J4" s="348"/>
      <c r="K4" s="348"/>
      <c r="L4" s="348"/>
      <c r="M4" s="348"/>
    </row>
    <row r="5" spans="1:13" s="507" customFormat="1" ht="15">
      <c r="A5" s="1645" t="s">
        <v>610</v>
      </c>
      <c r="B5" s="1646" t="s">
        <v>640</v>
      </c>
      <c r="C5" s="1838"/>
      <c r="D5" s="1838"/>
      <c r="E5" s="1838"/>
      <c r="F5" s="1841">
        <f>F28</f>
        <v>0</v>
      </c>
      <c r="G5" s="495"/>
      <c r="H5" s="495"/>
      <c r="I5" s="348"/>
      <c r="J5" s="348"/>
      <c r="K5" s="348"/>
      <c r="L5" s="348"/>
      <c r="M5" s="348"/>
    </row>
    <row r="6" spans="1:13" s="507" customFormat="1" ht="15">
      <c r="A6" s="1645" t="s">
        <v>612</v>
      </c>
      <c r="B6" s="1646" t="s">
        <v>641</v>
      </c>
      <c r="C6" s="1838"/>
      <c r="D6" s="1838"/>
      <c r="E6" s="1838"/>
      <c r="F6" s="1841">
        <f>F44</f>
        <v>0</v>
      </c>
      <c r="G6" s="495"/>
      <c r="H6" s="495"/>
      <c r="I6" s="348"/>
      <c r="J6" s="348"/>
      <c r="K6" s="348"/>
      <c r="L6" s="348"/>
      <c r="M6" s="348"/>
    </row>
    <row r="7" spans="1:13" s="103" customFormat="1" ht="15">
      <c r="A7" s="1645" t="s">
        <v>619</v>
      </c>
      <c r="B7" s="1646" t="s">
        <v>642</v>
      </c>
      <c r="C7" s="1838"/>
      <c r="D7" s="1838"/>
      <c r="E7" s="1838"/>
      <c r="F7" s="1841">
        <f>F60</f>
        <v>0</v>
      </c>
      <c r="G7" s="495"/>
      <c r="H7" s="495"/>
      <c r="I7" s="348"/>
      <c r="J7" s="348"/>
      <c r="K7" s="348"/>
      <c r="L7" s="348"/>
      <c r="M7" s="348"/>
    </row>
    <row r="8" spans="1:13" s="103" customFormat="1" ht="15">
      <c r="A8" s="1645" t="s">
        <v>621</v>
      </c>
      <c r="B8" s="1646" t="s">
        <v>643</v>
      </c>
      <c r="C8" s="1838"/>
      <c r="D8" s="1838"/>
      <c r="E8" s="1838"/>
      <c r="F8" s="1841">
        <f>F76</f>
        <v>0</v>
      </c>
      <c r="G8" s="495"/>
      <c r="H8" s="495"/>
      <c r="I8" s="348"/>
      <c r="J8" s="348"/>
      <c r="K8" s="348"/>
      <c r="L8" s="348"/>
      <c r="M8" s="348"/>
    </row>
    <row r="9" spans="1:13" s="103" customFormat="1" ht="15">
      <c r="A9" s="1648" t="s">
        <v>644</v>
      </c>
      <c r="B9" s="1649"/>
      <c r="C9" s="1842"/>
      <c r="D9" s="1842"/>
      <c r="E9" s="1842"/>
      <c r="F9" s="1843">
        <f>SUM(F5:F8)</f>
        <v>0</v>
      </c>
      <c r="G9" s="501"/>
      <c r="H9" s="495"/>
      <c r="I9" s="348"/>
      <c r="J9" s="348"/>
      <c r="K9" s="348"/>
      <c r="L9" s="348"/>
      <c r="M9" s="348"/>
    </row>
    <row r="10" spans="1:13" s="103" customFormat="1">
      <c r="A10" s="1898" t="s">
        <v>645</v>
      </c>
      <c r="B10" s="1898"/>
      <c r="C10" s="1898"/>
      <c r="D10" s="1898"/>
      <c r="E10" s="1898"/>
      <c r="F10" s="1837"/>
      <c r="G10" s="495"/>
      <c r="H10" s="495"/>
      <c r="I10" s="348"/>
      <c r="J10" s="348"/>
      <c r="K10" s="348"/>
      <c r="L10" s="348"/>
      <c r="M10" s="348"/>
    </row>
    <row r="11" spans="1:13" s="768" customFormat="1" ht="15.75">
      <c r="A11" s="1844"/>
      <c r="B11" s="1845"/>
      <c r="C11" s="1838"/>
      <c r="D11" s="1838"/>
      <c r="E11" s="1838"/>
      <c r="F11" s="1846"/>
      <c r="G11" s="495"/>
      <c r="H11" s="495"/>
      <c r="I11" s="348"/>
      <c r="J11" s="348"/>
      <c r="K11" s="348"/>
      <c r="L11" s="348"/>
      <c r="M11" s="348"/>
    </row>
    <row r="12" spans="1:13" s="103" customFormat="1">
      <c r="A12" s="1718"/>
      <c r="B12" s="1146"/>
      <c r="C12" s="1467"/>
      <c r="D12" s="1847"/>
      <c r="E12" s="1847"/>
      <c r="F12" s="1761"/>
      <c r="H12" s="495"/>
      <c r="I12" s="348"/>
      <c r="J12" s="348"/>
      <c r="K12" s="348"/>
      <c r="L12" s="348"/>
      <c r="M12" s="348"/>
    </row>
    <row r="13" spans="1:13" s="103" customFormat="1" ht="15.75">
      <c r="A13" s="1895" t="s">
        <v>639</v>
      </c>
      <c r="B13" s="1895"/>
      <c r="C13" s="1756"/>
      <c r="D13" s="1756"/>
      <c r="E13" s="1756"/>
      <c r="F13" s="1840"/>
      <c r="H13" s="495"/>
      <c r="I13" s="348"/>
      <c r="J13" s="348"/>
      <c r="K13" s="348"/>
      <c r="L13" s="348"/>
      <c r="M13" s="348"/>
    </row>
    <row r="14" spans="1:13" s="103" customFormat="1">
      <c r="A14" s="1661" t="s">
        <v>610</v>
      </c>
      <c r="B14" s="1663" t="s">
        <v>713</v>
      </c>
      <c r="C14" s="1761"/>
      <c r="D14" s="1761"/>
      <c r="E14" s="1761"/>
      <c r="F14" s="1761"/>
      <c r="G14" s="507"/>
      <c r="H14" s="495"/>
      <c r="I14" s="348"/>
      <c r="J14" s="348"/>
      <c r="K14" s="348"/>
      <c r="L14" s="348"/>
      <c r="M14" s="348"/>
    </row>
    <row r="15" spans="1:13" s="103" customFormat="1">
      <c r="A15" s="1661"/>
      <c r="B15" s="1663"/>
      <c r="C15" s="1761"/>
      <c r="D15" s="1761"/>
      <c r="E15" s="1761"/>
      <c r="F15" s="1761"/>
      <c r="G15" s="507"/>
      <c r="H15" s="495"/>
      <c r="I15" s="348"/>
      <c r="J15" s="348"/>
      <c r="K15" s="348"/>
      <c r="L15" s="348"/>
      <c r="M15" s="348"/>
    </row>
    <row r="16" spans="1:13" s="103" customFormat="1" ht="25.5">
      <c r="A16" s="1664" t="s">
        <v>21</v>
      </c>
      <c r="B16" s="1665" t="s">
        <v>681</v>
      </c>
      <c r="C16" s="1847" t="s">
        <v>115</v>
      </c>
      <c r="D16" s="1847">
        <v>13</v>
      </c>
      <c r="E16" s="1277"/>
      <c r="F16" s="1720">
        <f>ROUND(D16*E16,2)</f>
        <v>0</v>
      </c>
      <c r="G16" s="507"/>
      <c r="H16" s="495"/>
      <c r="I16" s="348"/>
      <c r="J16" s="348"/>
      <c r="K16" s="348"/>
      <c r="L16" s="348"/>
      <c r="M16" s="348"/>
    </row>
    <row r="17" spans="1:13" s="103" customFormat="1">
      <c r="A17" s="1664"/>
      <c r="B17" s="1667"/>
      <c r="C17" s="1847"/>
      <c r="D17" s="1847"/>
      <c r="E17" s="1720"/>
      <c r="F17" s="1761"/>
      <c r="G17" s="507"/>
      <c r="H17" s="495"/>
      <c r="I17" s="348"/>
      <c r="J17" s="348"/>
      <c r="K17" s="348"/>
      <c r="L17" s="348"/>
      <c r="M17" s="348"/>
    </row>
    <row r="18" spans="1:13" s="515" customFormat="1" ht="25.5">
      <c r="A18" s="1664" t="s">
        <v>11</v>
      </c>
      <c r="B18" s="1665" t="s">
        <v>682</v>
      </c>
      <c r="C18" s="1847" t="s">
        <v>115</v>
      </c>
      <c r="D18" s="1847">
        <v>11</v>
      </c>
      <c r="E18" s="1277"/>
      <c r="F18" s="1720">
        <f>ROUND(D18*E18,2)</f>
        <v>0</v>
      </c>
      <c r="G18" s="507"/>
      <c r="H18" s="495"/>
      <c r="I18" s="348"/>
      <c r="J18" s="348"/>
      <c r="K18" s="348"/>
      <c r="L18" s="348"/>
      <c r="M18" s="348"/>
    </row>
    <row r="19" spans="1:13" s="515" customFormat="1" ht="15">
      <c r="A19" s="1664"/>
      <c r="B19" s="1667"/>
      <c r="C19" s="1847"/>
      <c r="D19" s="1847"/>
      <c r="E19" s="1720"/>
      <c r="F19" s="1761"/>
      <c r="G19" s="507"/>
      <c r="H19" s="495"/>
      <c r="I19" s="348"/>
      <c r="J19" s="348"/>
      <c r="K19" s="348"/>
      <c r="L19" s="348"/>
      <c r="M19" s="348"/>
    </row>
    <row r="20" spans="1:13" s="515" customFormat="1" ht="89.25">
      <c r="A20" s="1664" t="s">
        <v>14</v>
      </c>
      <c r="B20" s="1665" t="s">
        <v>683</v>
      </c>
      <c r="C20" s="1847" t="s">
        <v>115</v>
      </c>
      <c r="D20" s="1720">
        <v>11</v>
      </c>
      <c r="E20" s="1277"/>
      <c r="F20" s="1720">
        <f>ROUND(D20*E20,2)</f>
        <v>0</v>
      </c>
      <c r="G20" s="507"/>
      <c r="H20" s="495"/>
      <c r="I20" s="348"/>
      <c r="J20" s="348"/>
      <c r="K20" s="348"/>
      <c r="L20" s="348"/>
      <c r="M20" s="348"/>
    </row>
    <row r="21" spans="1:13" s="512" customFormat="1">
      <c r="A21" s="1664"/>
      <c r="B21" s="1667"/>
      <c r="C21" s="1847"/>
      <c r="D21" s="1847"/>
      <c r="E21" s="1720"/>
      <c r="F21" s="1761"/>
      <c r="G21" s="507"/>
      <c r="H21" s="495"/>
      <c r="I21" s="348"/>
      <c r="J21" s="348"/>
      <c r="K21" s="348"/>
      <c r="L21" s="348"/>
      <c r="M21" s="348"/>
    </row>
    <row r="22" spans="1:13" s="128" customFormat="1" ht="25.5">
      <c r="A22" s="1664" t="s">
        <v>15</v>
      </c>
      <c r="B22" s="1665" t="s">
        <v>684</v>
      </c>
      <c r="C22" s="1847" t="s">
        <v>115</v>
      </c>
      <c r="D22" s="1720">
        <v>11</v>
      </c>
      <c r="E22" s="1277"/>
      <c r="F22" s="1720">
        <f>ROUND(D22*E22,2)</f>
        <v>0</v>
      </c>
      <c r="G22" s="507"/>
      <c r="H22" s="495"/>
      <c r="I22" s="348"/>
      <c r="J22" s="348"/>
      <c r="K22" s="348"/>
      <c r="L22" s="348"/>
      <c r="M22" s="348"/>
    </row>
    <row r="23" spans="1:13" s="512" customFormat="1">
      <c r="A23" s="1664"/>
      <c r="B23" s="1667"/>
      <c r="C23" s="1847"/>
      <c r="D23" s="1847"/>
      <c r="E23" s="1720"/>
      <c r="F23" s="1761"/>
      <c r="G23" s="507"/>
      <c r="H23" s="495"/>
      <c r="I23" s="348"/>
      <c r="J23" s="348"/>
      <c r="K23" s="348"/>
      <c r="L23" s="348"/>
      <c r="M23" s="348"/>
    </row>
    <row r="24" spans="1:13" s="507" customFormat="1" ht="25.5">
      <c r="A24" s="1664" t="s">
        <v>27</v>
      </c>
      <c r="B24" s="1665" t="s">
        <v>554</v>
      </c>
      <c r="C24" s="1847" t="s">
        <v>115</v>
      </c>
      <c r="D24" s="1720">
        <v>11</v>
      </c>
      <c r="E24" s="1277"/>
      <c r="F24" s="1720">
        <f>ROUND(D24*E24,2)</f>
        <v>0</v>
      </c>
      <c r="H24" s="495"/>
      <c r="I24" s="348"/>
      <c r="J24" s="348"/>
      <c r="K24" s="348"/>
      <c r="L24" s="348"/>
      <c r="M24" s="348"/>
    </row>
    <row r="25" spans="1:13" s="507" customFormat="1" ht="15.75">
      <c r="A25" s="1713"/>
      <c r="B25" s="1733"/>
      <c r="C25" s="1848"/>
      <c r="D25" s="1848"/>
      <c r="E25" s="1756"/>
      <c r="F25" s="1761"/>
      <c r="G25" s="103"/>
      <c r="H25" s="495"/>
      <c r="I25" s="348"/>
      <c r="J25" s="348"/>
      <c r="K25" s="348"/>
      <c r="L25" s="348"/>
      <c r="M25" s="348"/>
    </row>
    <row r="26" spans="1:13" s="507" customFormat="1" ht="25.5">
      <c r="A26" s="1734">
        <v>6</v>
      </c>
      <c r="B26" s="1665" t="s">
        <v>670</v>
      </c>
      <c r="C26" s="1847" t="s">
        <v>115</v>
      </c>
      <c r="D26" s="1847">
        <v>11</v>
      </c>
      <c r="E26" s="1277"/>
      <c r="F26" s="1720">
        <f>ROUND(D26*E26,2)</f>
        <v>0</v>
      </c>
      <c r="G26" s="103"/>
      <c r="H26" s="495"/>
      <c r="I26" s="348"/>
      <c r="J26" s="348"/>
      <c r="K26" s="348"/>
      <c r="L26" s="348"/>
      <c r="M26" s="348"/>
    </row>
    <row r="27" spans="1:13" s="507" customFormat="1" ht="15">
      <c r="A27" s="1718"/>
      <c r="B27" s="1742"/>
      <c r="C27" s="1849"/>
      <c r="D27" s="1849"/>
      <c r="E27" s="1847"/>
      <c r="F27" s="1720"/>
      <c r="G27" s="103"/>
      <c r="H27" s="495"/>
      <c r="I27" s="348"/>
      <c r="J27" s="348"/>
      <c r="K27" s="348"/>
      <c r="L27" s="348"/>
      <c r="M27" s="348"/>
    </row>
    <row r="28" spans="1:13" s="103" customFormat="1">
      <c r="A28" s="1728"/>
      <c r="B28" s="1729" t="s">
        <v>640</v>
      </c>
      <c r="C28" s="1850"/>
      <c r="D28" s="1850"/>
      <c r="E28" s="1763"/>
      <c r="F28" s="1851">
        <f>SUM(F16:F27)</f>
        <v>0</v>
      </c>
      <c r="G28" s="507"/>
      <c r="H28" s="495"/>
      <c r="I28" s="348"/>
      <c r="J28" s="348"/>
      <c r="K28" s="348"/>
      <c r="L28" s="348"/>
      <c r="M28" s="348"/>
    </row>
    <row r="29" spans="1:13" s="103" customFormat="1">
      <c r="A29" s="1852"/>
      <c r="B29" s="1853"/>
      <c r="C29" s="1561"/>
      <c r="D29" s="1854"/>
      <c r="E29" s="1854"/>
      <c r="F29" s="1761"/>
      <c r="G29" s="128"/>
      <c r="H29" s="495"/>
      <c r="I29" s="348"/>
      <c r="J29" s="348"/>
      <c r="K29" s="348"/>
      <c r="L29" s="348"/>
      <c r="M29" s="348"/>
    </row>
    <row r="30" spans="1:13" s="103" customFormat="1">
      <c r="A30" s="1661" t="s">
        <v>612</v>
      </c>
      <c r="B30" s="1663" t="s">
        <v>714</v>
      </c>
      <c r="C30" s="1761"/>
      <c r="D30" s="1761"/>
      <c r="E30" s="1761"/>
      <c r="F30" s="1761"/>
      <c r="G30" s="507"/>
      <c r="H30" s="495"/>
      <c r="I30" s="348"/>
      <c r="J30" s="348"/>
      <c r="K30" s="348"/>
      <c r="L30" s="348"/>
      <c r="M30" s="348"/>
    </row>
    <row r="31" spans="1:13" s="103" customFormat="1">
      <c r="A31" s="1661"/>
      <c r="B31" s="1663"/>
      <c r="C31" s="1761"/>
      <c r="D31" s="1761"/>
      <c r="E31" s="1761"/>
      <c r="F31" s="1761"/>
      <c r="G31" s="507"/>
      <c r="H31" s="495"/>
      <c r="I31" s="348"/>
      <c r="J31" s="348"/>
      <c r="K31" s="348"/>
      <c r="L31" s="348"/>
      <c r="M31" s="348"/>
    </row>
    <row r="32" spans="1:13" s="103" customFormat="1" ht="25.5">
      <c r="A32" s="1664" t="s">
        <v>21</v>
      </c>
      <c r="B32" s="1665" t="s">
        <v>681</v>
      </c>
      <c r="C32" s="1847" t="s">
        <v>115</v>
      </c>
      <c r="D32" s="1847">
        <v>15</v>
      </c>
      <c r="E32" s="1277"/>
      <c r="F32" s="1720">
        <f>ROUND(D32*E32,2)</f>
        <v>0</v>
      </c>
      <c r="G32" s="507"/>
      <c r="H32" s="495"/>
      <c r="I32" s="348"/>
      <c r="J32" s="348"/>
      <c r="K32" s="348"/>
      <c r="L32" s="348"/>
      <c r="M32" s="348"/>
    </row>
    <row r="33" spans="1:13" s="103" customFormat="1">
      <c r="A33" s="1664"/>
      <c r="B33" s="1667"/>
      <c r="C33" s="1847"/>
      <c r="D33" s="1847"/>
      <c r="E33" s="1720"/>
      <c r="F33" s="1761"/>
      <c r="G33" s="507"/>
      <c r="H33" s="495"/>
      <c r="I33" s="348"/>
      <c r="J33" s="348"/>
      <c r="K33" s="348"/>
      <c r="L33" s="348"/>
      <c r="M33" s="348"/>
    </row>
    <row r="34" spans="1:13" s="515" customFormat="1" ht="25.5">
      <c r="A34" s="1664" t="s">
        <v>11</v>
      </c>
      <c r="B34" s="1665" t="s">
        <v>682</v>
      </c>
      <c r="C34" s="1847" t="s">
        <v>115</v>
      </c>
      <c r="D34" s="1847">
        <v>12</v>
      </c>
      <c r="E34" s="1277"/>
      <c r="F34" s="1720">
        <f>ROUND(D34*E34,2)</f>
        <v>0</v>
      </c>
      <c r="G34" s="507"/>
      <c r="H34" s="495"/>
      <c r="I34" s="348"/>
      <c r="J34" s="348"/>
      <c r="K34" s="348"/>
      <c r="L34" s="348"/>
      <c r="M34" s="348"/>
    </row>
    <row r="35" spans="1:13" s="515" customFormat="1" ht="15">
      <c r="A35" s="1664"/>
      <c r="B35" s="1667"/>
      <c r="C35" s="1847"/>
      <c r="D35" s="1847"/>
      <c r="E35" s="1720"/>
      <c r="F35" s="1761"/>
      <c r="G35" s="507"/>
      <c r="H35" s="495"/>
      <c r="I35" s="348"/>
      <c r="J35" s="348"/>
      <c r="K35" s="348"/>
      <c r="L35" s="348"/>
      <c r="M35" s="348"/>
    </row>
    <row r="36" spans="1:13" s="515" customFormat="1" ht="89.25">
      <c r="A36" s="1664" t="s">
        <v>14</v>
      </c>
      <c r="B36" s="1665" t="s">
        <v>683</v>
      </c>
      <c r="C36" s="1847" t="s">
        <v>115</v>
      </c>
      <c r="D36" s="1720">
        <v>12</v>
      </c>
      <c r="E36" s="1277"/>
      <c r="F36" s="1720">
        <f>ROUND(D36*E36,2)</f>
        <v>0</v>
      </c>
      <c r="G36" s="507"/>
      <c r="H36" s="495"/>
      <c r="I36" s="348"/>
      <c r="J36" s="348"/>
      <c r="K36" s="348"/>
      <c r="L36" s="348"/>
      <c r="M36" s="348"/>
    </row>
    <row r="37" spans="1:13" s="512" customFormat="1">
      <c r="A37" s="1664"/>
      <c r="B37" s="1667"/>
      <c r="C37" s="1847"/>
      <c r="D37" s="1847"/>
      <c r="E37" s="1720"/>
      <c r="F37" s="1761"/>
      <c r="G37" s="507"/>
      <c r="H37" s="495"/>
      <c r="I37" s="348"/>
      <c r="J37" s="348"/>
      <c r="K37" s="348"/>
      <c r="L37" s="348"/>
      <c r="M37" s="348"/>
    </row>
    <row r="38" spans="1:13" s="128" customFormat="1" ht="25.5">
      <c r="A38" s="1664" t="s">
        <v>15</v>
      </c>
      <c r="B38" s="1665" t="s">
        <v>684</v>
      </c>
      <c r="C38" s="1847" t="s">
        <v>115</v>
      </c>
      <c r="D38" s="1720">
        <v>12</v>
      </c>
      <c r="E38" s="1277"/>
      <c r="F38" s="1720">
        <f>ROUND(D38*E38,2)</f>
        <v>0</v>
      </c>
      <c r="G38" s="507"/>
      <c r="H38" s="495"/>
      <c r="I38" s="348"/>
      <c r="J38" s="348"/>
      <c r="K38" s="348"/>
      <c r="L38" s="348"/>
      <c r="M38" s="348"/>
    </row>
    <row r="39" spans="1:13" s="512" customFormat="1">
      <c r="A39" s="1664"/>
      <c r="B39" s="1667"/>
      <c r="C39" s="1847"/>
      <c r="D39" s="1847"/>
      <c r="E39" s="1720"/>
      <c r="F39" s="1761"/>
      <c r="G39" s="507"/>
      <c r="H39" s="495"/>
      <c r="I39" s="348"/>
      <c r="J39" s="348"/>
      <c r="K39" s="348"/>
      <c r="L39" s="348"/>
      <c r="M39" s="348"/>
    </row>
    <row r="40" spans="1:13" s="507" customFormat="1" ht="25.5">
      <c r="A40" s="1664" t="s">
        <v>27</v>
      </c>
      <c r="B40" s="1665" t="s">
        <v>554</v>
      </c>
      <c r="C40" s="1847" t="s">
        <v>115</v>
      </c>
      <c r="D40" s="1720">
        <v>12</v>
      </c>
      <c r="E40" s="1277"/>
      <c r="F40" s="1720">
        <f>ROUND(D40*E40,2)</f>
        <v>0</v>
      </c>
      <c r="H40" s="495"/>
      <c r="I40" s="348"/>
      <c r="J40" s="348"/>
      <c r="K40" s="348"/>
      <c r="L40" s="348"/>
      <c r="M40" s="348"/>
    </row>
    <row r="41" spans="1:13" s="507" customFormat="1" ht="15.75">
      <c r="A41" s="1713"/>
      <c r="B41" s="1733"/>
      <c r="C41" s="1848"/>
      <c r="D41" s="1848"/>
      <c r="E41" s="1756"/>
      <c r="F41" s="1761"/>
      <c r="G41" s="103"/>
      <c r="H41" s="495"/>
      <c r="I41" s="348"/>
      <c r="J41" s="348"/>
      <c r="K41" s="348"/>
      <c r="L41" s="348"/>
      <c r="M41" s="348"/>
    </row>
    <row r="42" spans="1:13" s="507" customFormat="1" ht="25.5">
      <c r="A42" s="1734">
        <v>6</v>
      </c>
      <c r="B42" s="1665" t="s">
        <v>670</v>
      </c>
      <c r="C42" s="1847" t="s">
        <v>115</v>
      </c>
      <c r="D42" s="1847">
        <v>12</v>
      </c>
      <c r="E42" s="1277"/>
      <c r="F42" s="1720">
        <f>ROUND(D42*E42,2)</f>
        <v>0</v>
      </c>
      <c r="G42" s="103"/>
      <c r="H42" s="495"/>
      <c r="I42" s="348"/>
      <c r="J42" s="348"/>
      <c r="K42" s="348"/>
      <c r="L42" s="348"/>
      <c r="M42" s="348"/>
    </row>
    <row r="43" spans="1:13" s="507" customFormat="1" ht="15">
      <c r="A43" s="1718"/>
      <c r="B43" s="1742"/>
      <c r="C43" s="1849"/>
      <c r="D43" s="1849"/>
      <c r="E43" s="1847"/>
      <c r="F43" s="1720"/>
      <c r="G43" s="103"/>
      <c r="H43" s="495"/>
      <c r="I43" s="348"/>
      <c r="J43" s="348"/>
      <c r="K43" s="348"/>
      <c r="L43" s="348"/>
      <c r="M43" s="348"/>
    </row>
    <row r="44" spans="1:13" s="103" customFormat="1">
      <c r="A44" s="1728"/>
      <c r="B44" s="1729" t="s">
        <v>641</v>
      </c>
      <c r="C44" s="1850"/>
      <c r="D44" s="1850"/>
      <c r="E44" s="1763"/>
      <c r="F44" s="1851">
        <f>SUM(F32:F43)</f>
        <v>0</v>
      </c>
      <c r="G44" s="507"/>
      <c r="H44" s="495"/>
      <c r="I44" s="348"/>
      <c r="J44" s="348"/>
      <c r="K44" s="348"/>
      <c r="L44" s="348"/>
      <c r="M44" s="348"/>
    </row>
    <row r="45" spans="1:13" s="103" customFormat="1">
      <c r="A45" s="1852"/>
      <c r="B45" s="1853"/>
      <c r="C45" s="1561"/>
      <c r="D45" s="1854"/>
      <c r="E45" s="1854"/>
      <c r="F45" s="1761"/>
      <c r="G45" s="128"/>
      <c r="H45" s="495"/>
      <c r="I45" s="348"/>
      <c r="J45" s="348"/>
      <c r="K45" s="348"/>
      <c r="L45" s="348"/>
      <c r="M45" s="348"/>
    </row>
    <row r="46" spans="1:13" s="103" customFormat="1">
      <c r="A46" s="1661" t="s">
        <v>619</v>
      </c>
      <c r="B46" s="1663" t="s">
        <v>715</v>
      </c>
      <c r="C46" s="1761"/>
      <c r="D46" s="1761"/>
      <c r="E46" s="1761"/>
      <c r="F46" s="1761"/>
      <c r="G46" s="507"/>
      <c r="H46" s="495"/>
      <c r="I46" s="348"/>
      <c r="J46" s="348"/>
      <c r="K46" s="348"/>
      <c r="L46" s="348"/>
      <c r="M46" s="348"/>
    </row>
    <row r="47" spans="1:13" s="103" customFormat="1">
      <c r="A47" s="1661"/>
      <c r="B47" s="1663"/>
      <c r="C47" s="1761"/>
      <c r="D47" s="1761"/>
      <c r="E47" s="1761"/>
      <c r="F47" s="1761"/>
      <c r="G47" s="507"/>
      <c r="H47" s="495"/>
      <c r="I47" s="348"/>
      <c r="J47" s="348"/>
      <c r="K47" s="348"/>
      <c r="L47" s="348"/>
      <c r="M47" s="348"/>
    </row>
    <row r="48" spans="1:13" s="103" customFormat="1" ht="25.5">
      <c r="A48" s="1664" t="s">
        <v>21</v>
      </c>
      <c r="B48" s="1665" t="s">
        <v>681</v>
      </c>
      <c r="C48" s="1847" t="s">
        <v>115</v>
      </c>
      <c r="D48" s="1847">
        <v>26</v>
      </c>
      <c r="E48" s="1277"/>
      <c r="F48" s="1720">
        <f>ROUND(D48*E48,2)</f>
        <v>0</v>
      </c>
      <c r="G48" s="507"/>
      <c r="H48" s="495"/>
      <c r="I48" s="348"/>
      <c r="J48" s="348"/>
      <c r="K48" s="348"/>
      <c r="L48" s="348"/>
      <c r="M48" s="348"/>
    </row>
    <row r="49" spans="1:13" s="103" customFormat="1">
      <c r="A49" s="1664"/>
      <c r="B49" s="1667"/>
      <c r="C49" s="1847"/>
      <c r="D49" s="1847"/>
      <c r="E49" s="1720"/>
      <c r="F49" s="1761"/>
      <c r="G49" s="507"/>
      <c r="H49" s="495"/>
      <c r="I49" s="348"/>
      <c r="J49" s="348"/>
      <c r="K49" s="348"/>
      <c r="L49" s="348"/>
      <c r="M49" s="348"/>
    </row>
    <row r="50" spans="1:13" s="515" customFormat="1" ht="25.5">
      <c r="A50" s="1664" t="s">
        <v>11</v>
      </c>
      <c r="B50" s="1665" t="s">
        <v>682</v>
      </c>
      <c r="C50" s="1847" t="s">
        <v>115</v>
      </c>
      <c r="D50" s="1847">
        <v>24</v>
      </c>
      <c r="E50" s="1277"/>
      <c r="F50" s="1720">
        <f>ROUND(D50*E50,2)</f>
        <v>0</v>
      </c>
      <c r="G50" s="507"/>
      <c r="H50" s="495"/>
      <c r="I50" s="348"/>
      <c r="J50" s="348"/>
      <c r="K50" s="348"/>
      <c r="L50" s="348"/>
      <c r="M50" s="348"/>
    </row>
    <row r="51" spans="1:13" s="515" customFormat="1" ht="15">
      <c r="A51" s="1664"/>
      <c r="B51" s="1667"/>
      <c r="C51" s="1847"/>
      <c r="D51" s="1847"/>
      <c r="E51" s="1720"/>
      <c r="F51" s="1761"/>
      <c r="G51" s="507"/>
      <c r="H51" s="495"/>
      <c r="I51" s="348"/>
      <c r="J51" s="348"/>
      <c r="K51" s="348"/>
      <c r="L51" s="348"/>
      <c r="M51" s="348"/>
    </row>
    <row r="52" spans="1:13" s="515" customFormat="1" ht="89.25">
      <c r="A52" s="1664" t="s">
        <v>14</v>
      </c>
      <c r="B52" s="1665" t="s">
        <v>683</v>
      </c>
      <c r="C52" s="1847" t="s">
        <v>115</v>
      </c>
      <c r="D52" s="1720">
        <v>24</v>
      </c>
      <c r="E52" s="1277"/>
      <c r="F52" s="1720">
        <f>ROUND(D52*E52,2)</f>
        <v>0</v>
      </c>
      <c r="G52" s="507"/>
      <c r="H52" s="495"/>
      <c r="I52" s="348"/>
      <c r="J52" s="348"/>
      <c r="K52" s="348"/>
      <c r="L52" s="348"/>
      <c r="M52" s="348"/>
    </row>
    <row r="53" spans="1:13" s="512" customFormat="1">
      <c r="A53" s="1664"/>
      <c r="B53" s="1667"/>
      <c r="C53" s="1847"/>
      <c r="D53" s="1847"/>
      <c r="E53" s="1720"/>
      <c r="F53" s="1761"/>
      <c r="G53" s="507"/>
      <c r="H53" s="495"/>
      <c r="I53" s="348"/>
      <c r="J53" s="348"/>
      <c r="K53" s="348"/>
      <c r="L53" s="348"/>
      <c r="M53" s="348"/>
    </row>
    <row r="54" spans="1:13" s="128" customFormat="1" ht="25.5">
      <c r="A54" s="1664" t="s">
        <v>15</v>
      </c>
      <c r="B54" s="1665" t="s">
        <v>684</v>
      </c>
      <c r="C54" s="1847" t="s">
        <v>115</v>
      </c>
      <c r="D54" s="1720">
        <v>24</v>
      </c>
      <c r="E54" s="1277"/>
      <c r="F54" s="1720">
        <f>ROUND(D54*E54,2)</f>
        <v>0</v>
      </c>
      <c r="G54" s="507"/>
      <c r="H54" s="495"/>
      <c r="I54" s="348"/>
      <c r="J54" s="348"/>
      <c r="K54" s="348"/>
      <c r="L54" s="348"/>
      <c r="M54" s="348"/>
    </row>
    <row r="55" spans="1:13" s="527" customFormat="1">
      <c r="A55" s="1664"/>
      <c r="B55" s="1667"/>
      <c r="C55" s="1847"/>
      <c r="D55" s="1847"/>
      <c r="E55" s="1720"/>
      <c r="F55" s="1761"/>
      <c r="G55" s="507"/>
      <c r="H55" s="495"/>
      <c r="I55" s="348"/>
      <c r="J55" s="348"/>
      <c r="K55" s="348"/>
      <c r="L55" s="348"/>
      <c r="M55" s="348"/>
    </row>
    <row r="56" spans="1:13" s="527" customFormat="1" ht="25.5">
      <c r="A56" s="1664" t="s">
        <v>27</v>
      </c>
      <c r="B56" s="1665" t="s">
        <v>554</v>
      </c>
      <c r="C56" s="1847" t="s">
        <v>115</v>
      </c>
      <c r="D56" s="1720">
        <v>24</v>
      </c>
      <c r="E56" s="1277"/>
      <c r="F56" s="1720">
        <f>ROUND(D56*E56,2)</f>
        <v>0</v>
      </c>
      <c r="G56" s="507"/>
      <c r="H56" s="495"/>
      <c r="I56" s="348"/>
      <c r="J56" s="348"/>
      <c r="K56" s="348"/>
      <c r="L56" s="348"/>
      <c r="M56" s="348"/>
    </row>
    <row r="57" spans="1:13" s="527" customFormat="1" ht="15.75">
      <c r="A57" s="1713"/>
      <c r="B57" s="1733"/>
      <c r="C57" s="1848"/>
      <c r="D57" s="1848"/>
      <c r="E57" s="1756"/>
      <c r="F57" s="1761"/>
      <c r="G57" s="103"/>
      <c r="H57" s="495"/>
      <c r="I57" s="348"/>
      <c r="J57" s="348"/>
      <c r="K57" s="348"/>
      <c r="L57" s="348"/>
      <c r="M57" s="348"/>
    </row>
    <row r="58" spans="1:13" s="527" customFormat="1" ht="25.5">
      <c r="A58" s="1734">
        <v>6</v>
      </c>
      <c r="B58" s="1665" t="s">
        <v>670</v>
      </c>
      <c r="C58" s="1847" t="s">
        <v>115</v>
      </c>
      <c r="D58" s="1847">
        <v>24</v>
      </c>
      <c r="E58" s="1277"/>
      <c r="F58" s="1720">
        <f>ROUND(D58*E58,2)</f>
        <v>0</v>
      </c>
      <c r="G58" s="103"/>
      <c r="H58" s="495"/>
      <c r="I58" s="348"/>
      <c r="J58" s="348"/>
      <c r="K58" s="348"/>
      <c r="L58" s="348"/>
      <c r="M58" s="348"/>
    </row>
    <row r="59" spans="1:13" s="527" customFormat="1" ht="15">
      <c r="A59" s="1718"/>
      <c r="B59" s="1742"/>
      <c r="C59" s="1849"/>
      <c r="D59" s="1849"/>
      <c r="E59" s="1847"/>
      <c r="F59" s="1720"/>
      <c r="G59" s="103"/>
      <c r="H59" s="495"/>
      <c r="I59" s="348"/>
      <c r="J59" s="348"/>
      <c r="K59" s="348"/>
      <c r="L59" s="348"/>
      <c r="M59" s="348"/>
    </row>
    <row r="60" spans="1:13">
      <c r="A60" s="1728"/>
      <c r="B60" s="1729" t="s">
        <v>641</v>
      </c>
      <c r="C60" s="1850"/>
      <c r="D60" s="1850"/>
      <c r="E60" s="1763"/>
      <c r="F60" s="1851">
        <f>SUM(F48:F59)</f>
        <v>0</v>
      </c>
      <c r="G60" s="507"/>
    </row>
    <row r="61" spans="1:13">
      <c r="A61" s="1852"/>
      <c r="B61" s="1560"/>
      <c r="C61" s="1561"/>
      <c r="D61" s="1854"/>
      <c r="E61" s="1854"/>
      <c r="F61" s="1855"/>
      <c r="G61" s="128"/>
    </row>
    <row r="62" spans="1:13">
      <c r="A62" s="1661" t="s">
        <v>621</v>
      </c>
      <c r="B62" s="1663" t="s">
        <v>716</v>
      </c>
      <c r="C62" s="1761"/>
      <c r="D62" s="1761"/>
      <c r="E62" s="1761"/>
      <c r="F62" s="1761"/>
      <c r="G62" s="507"/>
    </row>
    <row r="63" spans="1:13">
      <c r="A63" s="1661"/>
      <c r="B63" s="1663"/>
      <c r="C63" s="1761"/>
      <c r="D63" s="1761"/>
      <c r="E63" s="1761"/>
      <c r="F63" s="1761"/>
      <c r="G63" s="507"/>
    </row>
    <row r="64" spans="1:13" ht="25.5">
      <c r="A64" s="1664" t="s">
        <v>21</v>
      </c>
      <c r="B64" s="1665" t="s">
        <v>681</v>
      </c>
      <c r="C64" s="1847" t="s">
        <v>115</v>
      </c>
      <c r="D64" s="1847">
        <v>15</v>
      </c>
      <c r="E64" s="1277"/>
      <c r="F64" s="1720">
        <f>ROUND(D64*E64,2)</f>
        <v>0</v>
      </c>
      <c r="G64" s="507"/>
    </row>
    <row r="65" spans="1:7">
      <c r="A65" s="1664"/>
      <c r="B65" s="1667"/>
      <c r="C65" s="1847"/>
      <c r="D65" s="1847"/>
      <c r="E65" s="1720"/>
      <c r="F65" s="1761"/>
      <c r="G65" s="507"/>
    </row>
    <row r="66" spans="1:7" ht="25.5">
      <c r="A66" s="1664" t="s">
        <v>11</v>
      </c>
      <c r="B66" s="1665" t="s">
        <v>682</v>
      </c>
      <c r="C66" s="1847" t="s">
        <v>115</v>
      </c>
      <c r="D66" s="1847">
        <v>12</v>
      </c>
      <c r="E66" s="1277"/>
      <c r="F66" s="1720">
        <f>ROUND(D66*E66,2)</f>
        <v>0</v>
      </c>
      <c r="G66" s="507"/>
    </row>
    <row r="67" spans="1:7">
      <c r="A67" s="1664"/>
      <c r="B67" s="1667"/>
      <c r="C67" s="1847"/>
      <c r="D67" s="1847"/>
      <c r="E67" s="1720"/>
      <c r="F67" s="1761"/>
      <c r="G67" s="507"/>
    </row>
    <row r="68" spans="1:7" ht="89.25">
      <c r="A68" s="1664" t="s">
        <v>14</v>
      </c>
      <c r="B68" s="1665" t="s">
        <v>683</v>
      </c>
      <c r="C68" s="1847" t="s">
        <v>115</v>
      </c>
      <c r="D68" s="1720">
        <v>12</v>
      </c>
      <c r="E68" s="1277"/>
      <c r="F68" s="1720">
        <f>ROUND(D68*E68,2)</f>
        <v>0</v>
      </c>
      <c r="G68" s="507"/>
    </row>
    <row r="69" spans="1:7">
      <c r="A69" s="1664"/>
      <c r="B69" s="1667"/>
      <c r="C69" s="1847"/>
      <c r="D69" s="1847"/>
      <c r="E69" s="1720"/>
      <c r="F69" s="1761"/>
      <c r="G69" s="507"/>
    </row>
    <row r="70" spans="1:7" ht="25.5">
      <c r="A70" s="1664" t="s">
        <v>15</v>
      </c>
      <c r="B70" s="1665" t="s">
        <v>684</v>
      </c>
      <c r="C70" s="1847" t="s">
        <v>115</v>
      </c>
      <c r="D70" s="1720">
        <v>12</v>
      </c>
      <c r="E70" s="1277"/>
      <c r="F70" s="1720">
        <f>ROUND(D70*E70,2)</f>
        <v>0</v>
      </c>
      <c r="G70" s="507"/>
    </row>
    <row r="71" spans="1:7">
      <c r="A71" s="1664"/>
      <c r="B71" s="1667"/>
      <c r="C71" s="1847"/>
      <c r="D71" s="1847"/>
      <c r="E71" s="1720"/>
      <c r="F71" s="1761"/>
      <c r="G71" s="507"/>
    </row>
    <row r="72" spans="1:7" ht="25.5">
      <c r="A72" s="1664" t="s">
        <v>27</v>
      </c>
      <c r="B72" s="1665" t="s">
        <v>554</v>
      </c>
      <c r="C72" s="1847" t="s">
        <v>115</v>
      </c>
      <c r="D72" s="1720">
        <v>12</v>
      </c>
      <c r="E72" s="1277"/>
      <c r="F72" s="1720">
        <f>ROUND(D72*E72,2)</f>
        <v>0</v>
      </c>
      <c r="G72" s="507"/>
    </row>
    <row r="73" spans="1:7" ht="15.75">
      <c r="A73" s="1713"/>
      <c r="B73" s="1733"/>
      <c r="C73" s="1848"/>
      <c r="D73" s="1848"/>
      <c r="E73" s="1756"/>
      <c r="F73" s="1761"/>
      <c r="G73" s="103"/>
    </row>
    <row r="74" spans="1:7" ht="25.5">
      <c r="A74" s="1734">
        <v>6</v>
      </c>
      <c r="B74" s="1665" t="s">
        <v>670</v>
      </c>
      <c r="C74" s="1847" t="s">
        <v>115</v>
      </c>
      <c r="D74" s="1847">
        <v>12</v>
      </c>
      <c r="E74" s="1277"/>
      <c r="F74" s="1720">
        <f>ROUND(D74*E74,2)</f>
        <v>0</v>
      </c>
      <c r="G74" s="103"/>
    </row>
    <row r="75" spans="1:7" ht="15">
      <c r="A75" s="1718"/>
      <c r="B75" s="1742"/>
      <c r="C75" s="1849"/>
      <c r="D75" s="1849"/>
      <c r="E75" s="1847"/>
      <c r="F75" s="1720"/>
      <c r="G75" s="103"/>
    </row>
    <row r="76" spans="1:7">
      <c r="A76" s="1728"/>
      <c r="B76" s="1729" t="s">
        <v>643</v>
      </c>
      <c r="C76" s="1850"/>
      <c r="D76" s="1850"/>
      <c r="E76" s="1763"/>
      <c r="F76" s="1851">
        <f>SUM(F64:F75)</f>
        <v>0</v>
      </c>
      <c r="G76" s="507"/>
    </row>
    <row r="77" spans="1:7">
      <c r="A77" s="523"/>
      <c r="B77" s="524"/>
      <c r="C77" s="525"/>
      <c r="D77" s="1864">
        <f>SUM(D16:D74)</f>
        <v>364</v>
      </c>
      <c r="E77" s="526"/>
      <c r="F77" s="941"/>
      <c r="G77" s="128"/>
    </row>
    <row r="78" spans="1:7">
      <c r="A78" s="519"/>
      <c r="B78" s="520"/>
      <c r="C78" s="526"/>
      <c r="D78" s="526"/>
      <c r="E78" s="956"/>
      <c r="F78" s="941"/>
      <c r="G78" s="527"/>
    </row>
  </sheetData>
  <mergeCells count="4">
    <mergeCell ref="A10:E10"/>
    <mergeCell ref="A13:B13"/>
    <mergeCell ref="A1:F1"/>
    <mergeCell ref="A4:B4"/>
  </mergeCells>
  <conditionalFormatting sqref="E16">
    <cfRule type="expression" dxfId="32" priority="24" stopIfTrue="1">
      <formula>#REF!=1</formula>
    </cfRule>
  </conditionalFormatting>
  <conditionalFormatting sqref="E18">
    <cfRule type="expression" dxfId="31" priority="23" stopIfTrue="1">
      <formula>#REF!=1</formula>
    </cfRule>
  </conditionalFormatting>
  <conditionalFormatting sqref="E20">
    <cfRule type="expression" dxfId="30" priority="22" stopIfTrue="1">
      <formula>#REF!=1</formula>
    </cfRule>
  </conditionalFormatting>
  <conditionalFormatting sqref="E22">
    <cfRule type="expression" dxfId="29" priority="21" stopIfTrue="1">
      <formula>#REF!=1</formula>
    </cfRule>
  </conditionalFormatting>
  <conditionalFormatting sqref="E24">
    <cfRule type="expression" dxfId="28" priority="20" stopIfTrue="1">
      <formula>#REF!=1</formula>
    </cfRule>
  </conditionalFormatting>
  <conditionalFormatting sqref="E26">
    <cfRule type="expression" dxfId="27" priority="19" stopIfTrue="1">
      <formula>#REF!=1</formula>
    </cfRule>
  </conditionalFormatting>
  <conditionalFormatting sqref="E32">
    <cfRule type="expression" dxfId="26" priority="18" stopIfTrue="1">
      <formula>#REF!=1</formula>
    </cfRule>
  </conditionalFormatting>
  <conditionalFormatting sqref="E34">
    <cfRule type="expression" dxfId="25" priority="17" stopIfTrue="1">
      <formula>#REF!=1</formula>
    </cfRule>
  </conditionalFormatting>
  <conditionalFormatting sqref="E36">
    <cfRule type="expression" dxfId="24" priority="16" stopIfTrue="1">
      <formula>#REF!=1</formula>
    </cfRule>
  </conditionalFormatting>
  <conditionalFormatting sqref="E38">
    <cfRule type="expression" dxfId="23" priority="15" stopIfTrue="1">
      <formula>#REF!=1</formula>
    </cfRule>
  </conditionalFormatting>
  <conditionalFormatting sqref="E40">
    <cfRule type="expression" dxfId="22" priority="14" stopIfTrue="1">
      <formula>#REF!=1</formula>
    </cfRule>
  </conditionalFormatting>
  <conditionalFormatting sqref="E42">
    <cfRule type="expression" dxfId="21" priority="13" stopIfTrue="1">
      <formula>#REF!=1</formula>
    </cfRule>
  </conditionalFormatting>
  <conditionalFormatting sqref="E48">
    <cfRule type="expression" dxfId="20" priority="12" stopIfTrue="1">
      <formula>#REF!=1</formula>
    </cfRule>
  </conditionalFormatting>
  <conditionalFormatting sqref="E50">
    <cfRule type="expression" dxfId="19" priority="11" stopIfTrue="1">
      <formula>#REF!=1</formula>
    </cfRule>
  </conditionalFormatting>
  <conditionalFormatting sqref="E52">
    <cfRule type="expression" dxfId="18" priority="10" stopIfTrue="1">
      <formula>#REF!=1</formula>
    </cfRule>
  </conditionalFormatting>
  <conditionalFormatting sqref="E54">
    <cfRule type="expression" dxfId="17" priority="9" stopIfTrue="1">
      <formula>#REF!=1</formula>
    </cfRule>
  </conditionalFormatting>
  <conditionalFormatting sqref="E56">
    <cfRule type="expression" dxfId="16" priority="8" stopIfTrue="1">
      <formula>#REF!=1</formula>
    </cfRule>
  </conditionalFormatting>
  <conditionalFormatting sqref="E58">
    <cfRule type="expression" dxfId="15" priority="7" stopIfTrue="1">
      <formula>#REF!=1</formula>
    </cfRule>
  </conditionalFormatting>
  <conditionalFormatting sqref="E64">
    <cfRule type="expression" dxfId="14" priority="6" stopIfTrue="1">
      <formula>#REF!=1</formula>
    </cfRule>
  </conditionalFormatting>
  <conditionalFormatting sqref="E66">
    <cfRule type="expression" dxfId="13" priority="5" stopIfTrue="1">
      <formula>#REF!=1</formula>
    </cfRule>
  </conditionalFormatting>
  <conditionalFormatting sqref="E68">
    <cfRule type="expression" dxfId="12" priority="4" stopIfTrue="1">
      <formula>#REF!=1</formula>
    </cfRule>
  </conditionalFormatting>
  <conditionalFormatting sqref="E70">
    <cfRule type="expression" dxfId="11" priority="3" stopIfTrue="1">
      <formula>#REF!=1</formula>
    </cfRule>
  </conditionalFormatting>
  <conditionalFormatting sqref="E72">
    <cfRule type="expression" dxfId="10" priority="2" stopIfTrue="1">
      <formula>#REF!=1</formula>
    </cfRule>
  </conditionalFormatting>
  <conditionalFormatting sqref="E74">
    <cfRule type="expression" dxfId="9" priority="1" stopIfTrue="1">
      <formula>#REF!=1</formula>
    </cfRule>
  </conditionalFormatting>
  <pageMargins left="0.7" right="0.7" top="0.75" bottom="0.75" header="0.3" footer="0.3"/>
  <pageSetup paperSize="9" scale="76" orientation="portrait" r:id="rId1"/>
  <rowBreaks count="2" manualBreakCount="2">
    <brk id="11" max="16383" man="1"/>
    <brk id="4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Normal="100" zoomScaleSheetLayoutView="100" workbookViewId="0"/>
  </sheetViews>
  <sheetFormatPr defaultRowHeight="12.75"/>
  <cols>
    <col min="1" max="1" width="4.85546875" bestFit="1" customWidth="1"/>
    <col min="2" max="2" width="43" customWidth="1"/>
    <col min="3" max="3" width="9.140625" style="36"/>
    <col min="4" max="4" width="5.140625" style="36" customWidth="1"/>
    <col min="5" max="5" width="9.140625" style="36"/>
    <col min="6" max="6" width="10.140625" style="36" bestFit="1" customWidth="1"/>
  </cols>
  <sheetData>
    <row r="1" spans="1:6" ht="15">
      <c r="A1" s="654"/>
      <c r="B1" s="674" t="s">
        <v>260</v>
      </c>
      <c r="C1" s="656"/>
      <c r="D1" s="656"/>
      <c r="E1" s="655"/>
      <c r="F1" s="655"/>
    </row>
    <row r="2" spans="1:6" ht="15">
      <c r="A2" s="654"/>
      <c r="B2" s="674" t="s">
        <v>1021</v>
      </c>
      <c r="C2" s="656"/>
      <c r="D2" s="656"/>
      <c r="E2" s="655"/>
      <c r="F2" s="655"/>
    </row>
    <row r="3" spans="1:6">
      <c r="A3" s="646"/>
      <c r="B3" s="646"/>
      <c r="C3" s="647"/>
      <c r="D3" s="645"/>
      <c r="E3" s="645"/>
      <c r="F3" s="645"/>
    </row>
    <row r="4" spans="1:6">
      <c r="A4" s="651"/>
      <c r="B4" s="644" t="s">
        <v>849</v>
      </c>
      <c r="C4" s="647"/>
      <c r="D4" s="647"/>
      <c r="E4" s="645"/>
      <c r="F4" s="645">
        <f>'5.2.7-TK vodi'!F18</f>
        <v>0</v>
      </c>
    </row>
    <row r="5" spans="1:6">
      <c r="A5" s="651"/>
      <c r="B5" s="644" t="s">
        <v>825</v>
      </c>
      <c r="C5" s="1860"/>
      <c r="D5" s="1861"/>
      <c r="E5" s="1861"/>
      <c r="F5" s="645">
        <f>'5.2.7-TK vodi'!F41</f>
        <v>0</v>
      </c>
    </row>
    <row r="6" spans="1:6" ht="13.5" thickBot="1">
      <c r="A6" s="643"/>
      <c r="B6" s="1862" t="s">
        <v>826</v>
      </c>
      <c r="C6" s="660"/>
      <c r="D6" s="660"/>
      <c r="E6" s="659"/>
      <c r="F6" s="659">
        <f>'5.2.7-TK vodi'!F55</f>
        <v>0</v>
      </c>
    </row>
    <row r="7" spans="1:6" ht="13.5" thickTop="1">
      <c r="A7" s="643"/>
      <c r="B7" s="652" t="s">
        <v>719</v>
      </c>
      <c r="C7" s="661"/>
      <c r="D7" s="657"/>
      <c r="E7" s="657"/>
      <c r="F7" s="611">
        <f>SUM(F4:F6)</f>
        <v>0</v>
      </c>
    </row>
    <row r="9" spans="1:6">
      <c r="A9" s="643"/>
      <c r="B9" s="652" t="s">
        <v>854</v>
      </c>
      <c r="C9" s="1272"/>
      <c r="D9" s="1272"/>
      <c r="E9" s="1272"/>
      <c r="F9" s="1272"/>
    </row>
    <row r="10" spans="1:6" ht="25.5">
      <c r="A10" s="651"/>
      <c r="B10" s="652" t="s">
        <v>855</v>
      </c>
      <c r="C10" s="650"/>
      <c r="D10" s="650"/>
      <c r="E10" s="649"/>
      <c r="F10" s="649"/>
    </row>
    <row r="11" spans="1:6">
      <c r="A11" s="643"/>
      <c r="B11" s="644"/>
      <c r="C11" s="1272"/>
      <c r="D11" s="1272"/>
      <c r="E11" s="1272"/>
      <c r="F11" s="1272"/>
    </row>
    <row r="12" spans="1:6">
      <c r="A12" s="651" t="s">
        <v>790</v>
      </c>
      <c r="B12" s="658" t="s">
        <v>829</v>
      </c>
      <c r="C12" s="1272"/>
      <c r="D12" s="1272"/>
      <c r="E12" s="1272"/>
      <c r="F12" s="1272"/>
    </row>
    <row r="13" spans="1:6">
      <c r="A13" s="643"/>
      <c r="B13" s="652"/>
      <c r="C13" s="1272"/>
      <c r="D13" s="1272"/>
      <c r="E13" s="1272"/>
      <c r="F13" s="1272"/>
    </row>
    <row r="14" spans="1:6">
      <c r="A14" s="662" t="s">
        <v>792</v>
      </c>
      <c r="B14" s="663" t="s">
        <v>793</v>
      </c>
      <c r="C14" s="664" t="s">
        <v>794</v>
      </c>
      <c r="D14" s="664" t="s">
        <v>795</v>
      </c>
      <c r="E14" s="664" t="s">
        <v>796</v>
      </c>
      <c r="F14" s="664" t="s">
        <v>797</v>
      </c>
    </row>
    <row r="15" spans="1:6">
      <c r="A15" s="665">
        <v>1</v>
      </c>
      <c r="B15" s="666" t="s">
        <v>830</v>
      </c>
      <c r="C15" s="667">
        <v>180</v>
      </c>
      <c r="D15" s="667" t="s">
        <v>799</v>
      </c>
      <c r="E15" s="1277"/>
      <c r="F15" s="1273">
        <f>ROUND(C15*E15,2)</f>
        <v>0</v>
      </c>
    </row>
    <row r="16" spans="1:6">
      <c r="A16" s="665">
        <v>2</v>
      </c>
      <c r="B16" s="668" t="s">
        <v>798</v>
      </c>
      <c r="C16" s="667">
        <v>120</v>
      </c>
      <c r="D16" s="667" t="s">
        <v>799</v>
      </c>
      <c r="E16" s="1277"/>
      <c r="F16" s="1273">
        <f>ROUND(C16*E16,2)</f>
        <v>0</v>
      </c>
    </row>
    <row r="17" spans="1:6">
      <c r="A17" s="665">
        <v>3</v>
      </c>
      <c r="B17" s="668" t="s">
        <v>856</v>
      </c>
      <c r="C17" s="667">
        <v>15</v>
      </c>
      <c r="D17" s="667" t="s">
        <v>799</v>
      </c>
      <c r="E17" s="1277"/>
      <c r="F17" s="1273">
        <f>ROUND(C17*E17,2)</f>
        <v>0</v>
      </c>
    </row>
    <row r="18" spans="1:6">
      <c r="A18" s="651"/>
      <c r="B18" s="652" t="s">
        <v>497</v>
      </c>
      <c r="C18" s="650"/>
      <c r="D18" s="650"/>
      <c r="E18" s="649"/>
      <c r="F18" s="611">
        <f>SUM(F15:F17)</f>
        <v>0</v>
      </c>
    </row>
    <row r="19" spans="1:6">
      <c r="A19" s="651"/>
      <c r="B19" s="652"/>
      <c r="C19" s="650"/>
      <c r="D19" s="650"/>
      <c r="E19" s="649"/>
      <c r="F19" s="649"/>
    </row>
    <row r="21" spans="1:6">
      <c r="A21" s="651" t="s">
        <v>556</v>
      </c>
      <c r="B21" s="652" t="s">
        <v>800</v>
      </c>
      <c r="C21" s="1272"/>
      <c r="D21" s="653"/>
      <c r="E21" s="653"/>
      <c r="F21" s="653"/>
    </row>
    <row r="22" spans="1:6">
      <c r="A22" s="643"/>
      <c r="B22" s="646"/>
      <c r="C22" s="1272"/>
      <c r="D22" s="1272"/>
      <c r="E22" s="1272"/>
      <c r="F22" s="1272"/>
    </row>
    <row r="23" spans="1:6">
      <c r="A23" s="662" t="s">
        <v>792</v>
      </c>
      <c r="B23" s="663" t="s">
        <v>793</v>
      </c>
      <c r="C23" s="664" t="s">
        <v>794</v>
      </c>
      <c r="D23" s="664" t="s">
        <v>795</v>
      </c>
      <c r="E23" s="664" t="s">
        <v>796</v>
      </c>
      <c r="F23" s="664" t="s">
        <v>797</v>
      </c>
    </row>
    <row r="24" spans="1:6" ht="24">
      <c r="A24" s="665">
        <v>1</v>
      </c>
      <c r="B24" s="669" t="s">
        <v>801</v>
      </c>
      <c r="C24" s="667">
        <v>0.23</v>
      </c>
      <c r="D24" s="667" t="s">
        <v>802</v>
      </c>
      <c r="E24" s="1277"/>
      <c r="F24" s="1273">
        <f t="shared" ref="F24:F40" si="0">ROUND(C24*E24,2)</f>
        <v>0</v>
      </c>
    </row>
    <row r="25" spans="1:6" ht="24">
      <c r="A25" s="665">
        <v>2</v>
      </c>
      <c r="B25" s="669" t="s">
        <v>803</v>
      </c>
      <c r="C25" s="667">
        <v>0.23</v>
      </c>
      <c r="D25" s="667" t="s">
        <v>802</v>
      </c>
      <c r="E25" s="1277"/>
      <c r="F25" s="1273">
        <f t="shared" si="0"/>
        <v>0</v>
      </c>
    </row>
    <row r="26" spans="1:6" ht="76.5">
      <c r="A26" s="665">
        <v>3</v>
      </c>
      <c r="B26" s="599" t="s">
        <v>832</v>
      </c>
      <c r="C26" s="667">
        <v>282</v>
      </c>
      <c r="D26" s="667" t="s">
        <v>799</v>
      </c>
      <c r="E26" s="1277"/>
      <c r="F26" s="1273">
        <f t="shared" si="0"/>
        <v>0</v>
      </c>
    </row>
    <row r="27" spans="1:6" ht="63.75">
      <c r="A27" s="665">
        <v>4</v>
      </c>
      <c r="B27" s="599" t="s">
        <v>857</v>
      </c>
      <c r="C27" s="667">
        <v>122</v>
      </c>
      <c r="D27" s="667" t="s">
        <v>799</v>
      </c>
      <c r="E27" s="1277"/>
      <c r="F27" s="1273">
        <f t="shared" si="0"/>
        <v>0</v>
      </c>
    </row>
    <row r="28" spans="1:6" ht="63.75">
      <c r="A28" s="665">
        <v>5</v>
      </c>
      <c r="B28" s="670" t="s">
        <v>805</v>
      </c>
      <c r="C28" s="667">
        <v>0.84</v>
      </c>
      <c r="D28" s="667" t="s">
        <v>392</v>
      </c>
      <c r="E28" s="1277"/>
      <c r="F28" s="1273">
        <f t="shared" si="0"/>
        <v>0</v>
      </c>
    </row>
    <row r="29" spans="1:6" ht="25.5">
      <c r="A29" s="665">
        <v>6</v>
      </c>
      <c r="B29" s="599" t="s">
        <v>806</v>
      </c>
      <c r="C29" s="667">
        <v>34</v>
      </c>
      <c r="D29" s="667" t="s">
        <v>799</v>
      </c>
      <c r="E29" s="1277"/>
      <c r="F29" s="1273">
        <f t="shared" si="0"/>
        <v>0</v>
      </c>
    </row>
    <row r="30" spans="1:6" ht="25.5">
      <c r="A30" s="665">
        <v>7</v>
      </c>
      <c r="B30" s="599" t="s">
        <v>807</v>
      </c>
      <c r="C30" s="667">
        <v>18</v>
      </c>
      <c r="D30" s="667" t="s">
        <v>799</v>
      </c>
      <c r="E30" s="1277"/>
      <c r="F30" s="1273">
        <f t="shared" si="0"/>
        <v>0</v>
      </c>
    </row>
    <row r="31" spans="1:6" ht="38.25">
      <c r="A31" s="665">
        <v>8</v>
      </c>
      <c r="B31" s="599" t="s">
        <v>836</v>
      </c>
      <c r="C31" s="667">
        <v>16</v>
      </c>
      <c r="D31" s="667" t="s">
        <v>799</v>
      </c>
      <c r="E31" s="1277"/>
      <c r="F31" s="1273">
        <f t="shared" si="0"/>
        <v>0</v>
      </c>
    </row>
    <row r="32" spans="1:6" ht="51">
      <c r="A32" s="665">
        <v>9</v>
      </c>
      <c r="B32" s="599" t="s">
        <v>808</v>
      </c>
      <c r="C32" s="667">
        <v>5</v>
      </c>
      <c r="D32" s="667" t="s">
        <v>404</v>
      </c>
      <c r="E32" s="1277"/>
      <c r="F32" s="1273">
        <f t="shared" si="0"/>
        <v>0</v>
      </c>
    </row>
    <row r="33" spans="1:6" ht="51">
      <c r="A33" s="665">
        <v>10</v>
      </c>
      <c r="B33" s="599" t="s">
        <v>839</v>
      </c>
      <c r="C33" s="667">
        <v>3</v>
      </c>
      <c r="D33" s="667" t="s">
        <v>404</v>
      </c>
      <c r="E33" s="1277"/>
      <c r="F33" s="1273">
        <f t="shared" si="0"/>
        <v>0</v>
      </c>
    </row>
    <row r="34" spans="1:6" ht="25.5">
      <c r="A34" s="665">
        <v>11</v>
      </c>
      <c r="B34" s="670" t="s">
        <v>844</v>
      </c>
      <c r="C34" s="667">
        <v>6</v>
      </c>
      <c r="D34" s="667" t="s">
        <v>404</v>
      </c>
      <c r="E34" s="1277"/>
      <c r="F34" s="1273">
        <f t="shared" si="0"/>
        <v>0</v>
      </c>
    </row>
    <row r="35" spans="1:6" ht="38.25">
      <c r="A35" s="665">
        <v>12</v>
      </c>
      <c r="B35" s="599" t="s">
        <v>809</v>
      </c>
      <c r="C35" s="667">
        <v>1</v>
      </c>
      <c r="D35" s="667" t="s">
        <v>404</v>
      </c>
      <c r="E35" s="1277"/>
      <c r="F35" s="1273">
        <f t="shared" si="0"/>
        <v>0</v>
      </c>
    </row>
    <row r="36" spans="1:6">
      <c r="A36" s="665">
        <v>13</v>
      </c>
      <c r="B36" s="599" t="s">
        <v>810</v>
      </c>
      <c r="C36" s="667">
        <v>8</v>
      </c>
      <c r="D36" s="667" t="s">
        <v>404</v>
      </c>
      <c r="E36" s="1277"/>
      <c r="F36" s="1273">
        <f t="shared" si="0"/>
        <v>0</v>
      </c>
    </row>
    <row r="37" spans="1:6" ht="25.5">
      <c r="A37" s="665">
        <v>14</v>
      </c>
      <c r="B37" s="599" t="s">
        <v>811</v>
      </c>
      <c r="C37" s="667">
        <v>87</v>
      </c>
      <c r="D37" s="667" t="s">
        <v>799</v>
      </c>
      <c r="E37" s="1277"/>
      <c r="F37" s="1273">
        <f t="shared" si="0"/>
        <v>0</v>
      </c>
    </row>
    <row r="38" spans="1:6" ht="51">
      <c r="A38" s="665">
        <v>15</v>
      </c>
      <c r="B38" s="599" t="s">
        <v>812</v>
      </c>
      <c r="C38" s="667">
        <v>1</v>
      </c>
      <c r="D38" s="667" t="s">
        <v>404</v>
      </c>
      <c r="E38" s="1277"/>
      <c r="F38" s="1273">
        <f t="shared" si="0"/>
        <v>0</v>
      </c>
    </row>
    <row r="39" spans="1:6" ht="38.25">
      <c r="A39" s="665">
        <v>16</v>
      </c>
      <c r="B39" s="670" t="s">
        <v>813</v>
      </c>
      <c r="C39" s="667">
        <v>0.1</v>
      </c>
      <c r="D39" s="667" t="s">
        <v>802</v>
      </c>
      <c r="E39" s="1277"/>
      <c r="F39" s="1273">
        <f t="shared" si="0"/>
        <v>0</v>
      </c>
    </row>
    <row r="40" spans="1:6">
      <c r="A40" s="665">
        <v>17</v>
      </c>
      <c r="B40" s="670" t="s">
        <v>814</v>
      </c>
      <c r="C40" s="667">
        <v>1</v>
      </c>
      <c r="D40" s="667" t="s">
        <v>404</v>
      </c>
      <c r="E40" s="1277"/>
      <c r="F40" s="1273">
        <f t="shared" si="0"/>
        <v>0</v>
      </c>
    </row>
    <row r="41" spans="1:6">
      <c r="A41" s="648"/>
      <c r="B41" s="598" t="s">
        <v>497</v>
      </c>
      <c r="C41" s="650"/>
      <c r="D41" s="650"/>
      <c r="E41" s="649"/>
      <c r="F41" s="611">
        <f>SUM(F24:F40)</f>
        <v>0</v>
      </c>
    </row>
    <row r="42" spans="1:6">
      <c r="A42" s="648"/>
      <c r="B42" s="598"/>
      <c r="C42" s="650"/>
      <c r="D42" s="650"/>
      <c r="E42" s="649"/>
      <c r="F42" s="649"/>
    </row>
    <row r="43" spans="1:6">
      <c r="A43" s="648"/>
      <c r="B43" s="598"/>
      <c r="C43" s="650"/>
      <c r="D43" s="650"/>
      <c r="E43" s="649"/>
      <c r="F43" s="649"/>
    </row>
    <row r="44" spans="1:6">
      <c r="A44" s="651" t="s">
        <v>572</v>
      </c>
      <c r="B44" s="652" t="s">
        <v>815</v>
      </c>
      <c r="C44" s="650"/>
      <c r="D44" s="650"/>
      <c r="E44" s="649"/>
      <c r="F44" s="649"/>
    </row>
    <row r="45" spans="1:6">
      <c r="A45" s="651"/>
      <c r="B45" s="652"/>
      <c r="C45" s="650"/>
      <c r="D45" s="650"/>
      <c r="E45" s="649"/>
      <c r="F45" s="649"/>
    </row>
    <row r="46" spans="1:6">
      <c r="A46" s="662" t="s">
        <v>792</v>
      </c>
      <c r="B46" s="663" t="s">
        <v>793</v>
      </c>
      <c r="C46" s="664" t="s">
        <v>794</v>
      </c>
      <c r="D46" s="664" t="s">
        <v>795</v>
      </c>
      <c r="E46" s="664" t="s">
        <v>816</v>
      </c>
      <c r="F46" s="664" t="s">
        <v>797</v>
      </c>
    </row>
    <row r="47" spans="1:6" ht="25.5">
      <c r="A47" s="665">
        <v>1</v>
      </c>
      <c r="B47" s="668" t="s">
        <v>817</v>
      </c>
      <c r="C47" s="667">
        <v>49</v>
      </c>
      <c r="D47" s="667" t="s">
        <v>799</v>
      </c>
      <c r="E47" s="1277"/>
      <c r="F47" s="1273">
        <f t="shared" ref="F47:F54" si="1">ROUND(C47*E47,2)</f>
        <v>0</v>
      </c>
    </row>
    <row r="48" spans="1:6" ht="38.25">
      <c r="A48" s="665">
        <v>2</v>
      </c>
      <c r="B48" s="668" t="s">
        <v>845</v>
      </c>
      <c r="C48" s="667">
        <v>15</v>
      </c>
      <c r="D48" s="667" t="s">
        <v>799</v>
      </c>
      <c r="E48" s="1277"/>
      <c r="F48" s="1273">
        <f t="shared" si="1"/>
        <v>0</v>
      </c>
    </row>
    <row r="49" spans="1:6" ht="25.5">
      <c r="A49" s="665">
        <v>3</v>
      </c>
      <c r="B49" s="671" t="s">
        <v>818</v>
      </c>
      <c r="C49" s="667">
        <v>8</v>
      </c>
      <c r="D49" s="667" t="s">
        <v>404</v>
      </c>
      <c r="E49" s="1277"/>
      <c r="F49" s="1273">
        <f t="shared" si="1"/>
        <v>0</v>
      </c>
    </row>
    <row r="50" spans="1:6" ht="25.5">
      <c r="A50" s="665">
        <v>4</v>
      </c>
      <c r="B50" s="671" t="s">
        <v>858</v>
      </c>
      <c r="C50" s="667">
        <v>2</v>
      </c>
      <c r="D50" s="667" t="s">
        <v>404</v>
      </c>
      <c r="E50" s="1277"/>
      <c r="F50" s="1273">
        <f t="shared" si="1"/>
        <v>0</v>
      </c>
    </row>
    <row r="51" spans="1:6" ht="25.5">
      <c r="A51" s="665">
        <v>5</v>
      </c>
      <c r="B51" s="673" t="s">
        <v>819</v>
      </c>
      <c r="C51" s="667">
        <v>24</v>
      </c>
      <c r="D51" s="667" t="s">
        <v>820</v>
      </c>
      <c r="E51" s="1277"/>
      <c r="F51" s="1273">
        <f t="shared" si="1"/>
        <v>0</v>
      </c>
    </row>
    <row r="52" spans="1:6" ht="25.5">
      <c r="A52" s="665">
        <v>6</v>
      </c>
      <c r="B52" s="672" t="s">
        <v>821</v>
      </c>
      <c r="C52" s="667">
        <v>10</v>
      </c>
      <c r="D52" s="667" t="s">
        <v>820</v>
      </c>
      <c r="E52" s="1277"/>
      <c r="F52" s="1273">
        <f t="shared" si="1"/>
        <v>0</v>
      </c>
    </row>
    <row r="53" spans="1:6" ht="25.5">
      <c r="A53" s="665">
        <v>7</v>
      </c>
      <c r="B53" s="673" t="s">
        <v>822</v>
      </c>
      <c r="C53" s="667">
        <v>22</v>
      </c>
      <c r="D53" s="667" t="s">
        <v>820</v>
      </c>
      <c r="E53" s="1277"/>
      <c r="F53" s="1273">
        <f t="shared" si="1"/>
        <v>0</v>
      </c>
    </row>
    <row r="54" spans="1:6">
      <c r="A54" s="665">
        <v>8</v>
      </c>
      <c r="B54" s="670" t="s">
        <v>814</v>
      </c>
      <c r="C54" s="667">
        <v>1</v>
      </c>
      <c r="D54" s="667" t="s">
        <v>404</v>
      </c>
      <c r="E54" s="1277"/>
      <c r="F54" s="1273">
        <f t="shared" si="1"/>
        <v>0</v>
      </c>
    </row>
    <row r="55" spans="1:6">
      <c r="A55" s="648"/>
      <c r="B55" s="598" t="s">
        <v>497</v>
      </c>
      <c r="C55" s="650"/>
      <c r="D55" s="650"/>
      <c r="E55" s="649"/>
      <c r="F55" s="611">
        <f>SUM(F47:F54)</f>
        <v>0</v>
      </c>
    </row>
    <row r="56" spans="1:6">
      <c r="C56" s="1628">
        <f>SUM(C15:C54)</f>
        <v>1031.4000000000001</v>
      </c>
    </row>
  </sheetData>
  <conditionalFormatting sqref="F15 F47:F54">
    <cfRule type="expression" dxfId="8" priority="11" stopIfTrue="1">
      <formula>#REF!=1</formula>
    </cfRule>
  </conditionalFormatting>
  <conditionalFormatting sqref="F16:F17">
    <cfRule type="expression" dxfId="7" priority="10" stopIfTrue="1">
      <formula>#REF!=1</formula>
    </cfRule>
  </conditionalFormatting>
  <conditionalFormatting sqref="F24:F40">
    <cfRule type="expression" dxfId="6" priority="4" stopIfTrue="1">
      <formula>#REF!=1</formula>
    </cfRule>
  </conditionalFormatting>
  <conditionalFormatting sqref="E15:E17">
    <cfRule type="expression" dxfId="5" priority="3" stopIfTrue="1">
      <formula>#REF!=1</formula>
    </cfRule>
  </conditionalFormatting>
  <conditionalFormatting sqref="E24:E40">
    <cfRule type="expression" dxfId="4" priority="2" stopIfTrue="1">
      <formula>#REF!=1</formula>
    </cfRule>
  </conditionalFormatting>
  <conditionalFormatting sqref="E47:E54">
    <cfRule type="expression" dxfId="3" priority="1" stopIfTrue="1">
      <formula>#REF!=1</formula>
    </cfRule>
  </conditionalFormatting>
  <pageMargins left="0.7" right="0.7" top="0.75" bottom="0.75" header="0.3" footer="0.3"/>
  <pageSetup paperSize="9" scale="97" orientation="portrait" r:id="rId1"/>
  <rowBreaks count="3" manualBreakCount="3">
    <brk id="7" max="16383" man="1"/>
    <brk id="37" max="6" man="1"/>
    <brk id="70" max="7"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zoomScaleNormal="100" zoomScaleSheetLayoutView="100" workbookViewId="0"/>
  </sheetViews>
  <sheetFormatPr defaultRowHeight="12.75"/>
  <cols>
    <col min="1" max="1" width="4.85546875" bestFit="1" customWidth="1"/>
    <col min="2" max="2" width="41.140625" customWidth="1"/>
    <col min="3" max="3" width="8" style="36" customWidth="1"/>
    <col min="4" max="4" width="6" style="36" customWidth="1"/>
    <col min="5" max="5" width="12.28515625" style="36" customWidth="1"/>
    <col min="6" max="6" width="15.140625" style="36" customWidth="1"/>
  </cols>
  <sheetData>
    <row r="1" spans="1:7" ht="15">
      <c r="A1" s="622"/>
      <c r="B1" s="623" t="s">
        <v>260</v>
      </c>
      <c r="C1" s="624"/>
      <c r="D1" s="624"/>
      <c r="E1" s="625"/>
      <c r="F1" s="625"/>
      <c r="G1" s="308"/>
    </row>
    <row r="2" spans="1:7" ht="15">
      <c r="A2" s="622"/>
      <c r="B2" s="623" t="s">
        <v>1021</v>
      </c>
      <c r="C2" s="624"/>
      <c r="D2" s="624"/>
      <c r="E2" s="625"/>
      <c r="F2" s="625"/>
      <c r="G2" s="308"/>
    </row>
    <row r="3" spans="1:7">
      <c r="A3" s="128"/>
      <c r="B3" s="128"/>
      <c r="C3" s="525"/>
      <c r="D3" s="308"/>
      <c r="E3" s="308"/>
      <c r="F3" s="308"/>
      <c r="G3" s="308"/>
    </row>
    <row r="4" spans="1:7">
      <c r="A4" s="600"/>
      <c r="B4" s="612" t="s">
        <v>849</v>
      </c>
      <c r="C4" s="525"/>
      <c r="D4" s="525"/>
      <c r="E4" s="308"/>
      <c r="F4" s="308">
        <f>'5.2.7-CATV'!F16</f>
        <v>0</v>
      </c>
      <c r="G4" s="308"/>
    </row>
    <row r="5" spans="1:7">
      <c r="A5" s="600"/>
      <c r="B5" s="612" t="s">
        <v>825</v>
      </c>
      <c r="C5" s="946"/>
      <c r="D5" s="1674"/>
      <c r="E5" s="1674"/>
      <c r="F5" s="308">
        <f>'5.2.7-CATV'!F43</f>
        <v>0</v>
      </c>
      <c r="G5" s="308"/>
    </row>
    <row r="6" spans="1:7" ht="13.5" thickBot="1">
      <c r="A6" s="530"/>
      <c r="B6" s="1863" t="s">
        <v>826</v>
      </c>
      <c r="C6" s="627"/>
      <c r="D6" s="627"/>
      <c r="E6" s="628"/>
      <c r="F6" s="628">
        <f>'5.2.7-CATV'!F58</f>
        <v>0</v>
      </c>
      <c r="G6" s="308"/>
    </row>
    <row r="7" spans="1:7" ht="13.5" thickTop="1">
      <c r="B7" s="597" t="s">
        <v>719</v>
      </c>
      <c r="C7" s="610"/>
      <c r="D7" s="611"/>
      <c r="E7" s="611"/>
      <c r="F7" s="611">
        <f>SUM(F4:F6)</f>
        <v>0</v>
      </c>
    </row>
    <row r="8" spans="1:7">
      <c r="A8" s="530"/>
      <c r="B8" s="612"/>
      <c r="C8" s="525"/>
      <c r="D8" s="525"/>
      <c r="E8" s="308"/>
      <c r="F8" s="308"/>
      <c r="G8" s="308"/>
    </row>
    <row r="9" spans="1:7" ht="25.5">
      <c r="A9" s="530"/>
      <c r="B9" s="597" t="s">
        <v>1033</v>
      </c>
      <c r="C9" s="525"/>
      <c r="D9" s="525"/>
      <c r="E9" s="308"/>
      <c r="F9" s="308"/>
      <c r="G9" s="308"/>
    </row>
    <row r="10" spans="1:7">
      <c r="A10" s="530"/>
      <c r="B10" s="612"/>
      <c r="C10" s="525"/>
      <c r="D10" s="525"/>
      <c r="E10" s="308"/>
      <c r="F10" s="308"/>
      <c r="G10" s="308"/>
    </row>
    <row r="11" spans="1:7">
      <c r="A11" s="600" t="s">
        <v>790</v>
      </c>
      <c r="B11" s="601" t="s">
        <v>829</v>
      </c>
      <c r="C11" s="525"/>
      <c r="D11" s="525"/>
      <c r="E11" s="308"/>
      <c r="F11" s="308"/>
      <c r="G11" s="308"/>
    </row>
    <row r="12" spans="1:7">
      <c r="A12" s="530"/>
      <c r="B12" s="597"/>
      <c r="C12" s="525"/>
      <c r="D12" s="525"/>
      <c r="E12" s="308"/>
      <c r="F12" s="308"/>
      <c r="G12" s="308"/>
    </row>
    <row r="13" spans="1:7">
      <c r="A13" s="602" t="s">
        <v>792</v>
      </c>
      <c r="B13" s="604" t="s">
        <v>793</v>
      </c>
      <c r="C13" s="605" t="s">
        <v>794</v>
      </c>
      <c r="D13" s="605" t="s">
        <v>795</v>
      </c>
      <c r="E13" s="605" t="s">
        <v>796</v>
      </c>
      <c r="F13" s="605" t="s">
        <v>797</v>
      </c>
      <c r="G13" s="308"/>
    </row>
    <row r="14" spans="1:7">
      <c r="A14" s="606">
        <v>1</v>
      </c>
      <c r="B14" s="754" t="s">
        <v>965</v>
      </c>
      <c r="C14" s="608">
        <v>63.9</v>
      </c>
      <c r="D14" s="608" t="s">
        <v>799</v>
      </c>
      <c r="E14" s="1277"/>
      <c r="F14" s="609">
        <f>ROUND(C14*E14,2)</f>
        <v>0</v>
      </c>
      <c r="G14" s="308"/>
    </row>
    <row r="15" spans="1:7">
      <c r="A15" s="606">
        <v>2</v>
      </c>
      <c r="B15" s="754" t="s">
        <v>966</v>
      </c>
      <c r="C15" s="608">
        <v>31</v>
      </c>
      <c r="D15" s="608" t="s">
        <v>799</v>
      </c>
      <c r="E15" s="1277"/>
      <c r="F15" s="609">
        <f>ROUND(C15*E15,2)</f>
        <v>0</v>
      </c>
      <c r="G15" s="308"/>
    </row>
    <row r="16" spans="1:7">
      <c r="A16" s="600"/>
      <c r="B16" s="597" t="s">
        <v>497</v>
      </c>
      <c r="C16" s="610"/>
      <c r="D16" s="610"/>
      <c r="E16" s="611"/>
      <c r="F16" s="611">
        <f>SUM(F14:F15)</f>
        <v>0</v>
      </c>
      <c r="G16" s="308"/>
    </row>
    <row r="17" spans="1:7">
      <c r="A17" s="530"/>
      <c r="B17" s="612"/>
      <c r="C17" s="525"/>
      <c r="D17" s="525"/>
      <c r="E17" s="308"/>
      <c r="F17" s="308"/>
      <c r="G17" s="308"/>
    </row>
    <row r="18" spans="1:7">
      <c r="A18" s="600" t="s">
        <v>556</v>
      </c>
      <c r="B18" s="597" t="s">
        <v>800</v>
      </c>
      <c r="C18" s="525"/>
      <c r="D18" s="397"/>
      <c r="E18" s="397"/>
      <c r="F18" s="397"/>
      <c r="G18" s="308"/>
    </row>
    <row r="19" spans="1:7">
      <c r="A19" s="530"/>
      <c r="B19" s="128"/>
      <c r="C19" s="525"/>
      <c r="D19" s="525"/>
      <c r="E19" s="308"/>
      <c r="F19" s="308"/>
      <c r="G19" s="308"/>
    </row>
    <row r="20" spans="1:7">
      <c r="A20" s="602" t="s">
        <v>792</v>
      </c>
      <c r="B20" s="604" t="s">
        <v>793</v>
      </c>
      <c r="C20" s="605" t="s">
        <v>794</v>
      </c>
      <c r="D20" s="605" t="s">
        <v>795</v>
      </c>
      <c r="E20" s="605" t="s">
        <v>796</v>
      </c>
      <c r="F20" s="605" t="s">
        <v>797</v>
      </c>
      <c r="G20" s="613"/>
    </row>
    <row r="21" spans="1:7">
      <c r="A21" s="606">
        <v>1</v>
      </c>
      <c r="B21" s="614" t="s">
        <v>958</v>
      </c>
      <c r="C21" s="608">
        <v>0.2</v>
      </c>
      <c r="D21" s="608" t="s">
        <v>802</v>
      </c>
      <c r="E21" s="1277"/>
      <c r="F21" s="609">
        <f>ROUND(C21*E21,2)</f>
        <v>0</v>
      </c>
      <c r="G21" s="308"/>
    </row>
    <row r="22" spans="1:7" ht="24">
      <c r="A22" s="606">
        <v>2</v>
      </c>
      <c r="B22" s="614" t="s">
        <v>803</v>
      </c>
      <c r="C22" s="608">
        <v>0.26</v>
      </c>
      <c r="D22" s="608" t="s">
        <v>802</v>
      </c>
      <c r="E22" s="1277"/>
      <c r="F22" s="609">
        <f t="shared" ref="F22:F42" si="0">ROUND(C22*E22,2)</f>
        <v>0</v>
      </c>
      <c r="G22" s="308"/>
    </row>
    <row r="23" spans="1:7" ht="84" customHeight="1">
      <c r="A23" s="606">
        <v>3</v>
      </c>
      <c r="B23" s="599" t="s">
        <v>959</v>
      </c>
      <c r="C23" s="608">
        <v>152</v>
      </c>
      <c r="D23" s="608" t="s">
        <v>799</v>
      </c>
      <c r="E23" s="1277"/>
      <c r="F23" s="609">
        <f t="shared" si="0"/>
        <v>0</v>
      </c>
      <c r="G23" s="308"/>
    </row>
    <row r="24" spans="1:7" ht="87" customHeight="1">
      <c r="A24" s="606">
        <v>4</v>
      </c>
      <c r="B24" s="749" t="s">
        <v>985</v>
      </c>
      <c r="C24" s="608">
        <v>25.7</v>
      </c>
      <c r="D24" s="608" t="s">
        <v>799</v>
      </c>
      <c r="E24" s="1277"/>
      <c r="F24" s="609">
        <f t="shared" si="0"/>
        <v>0</v>
      </c>
      <c r="G24" s="308"/>
    </row>
    <row r="25" spans="1:7" ht="85.5" customHeight="1">
      <c r="A25" s="606">
        <v>5</v>
      </c>
      <c r="B25" s="749" t="s">
        <v>986</v>
      </c>
      <c r="C25" s="608">
        <v>15.7</v>
      </c>
      <c r="D25" s="608" t="s">
        <v>799</v>
      </c>
      <c r="E25" s="1277"/>
      <c r="F25" s="609">
        <f t="shared" si="0"/>
        <v>0</v>
      </c>
      <c r="G25" s="308"/>
    </row>
    <row r="26" spans="1:7" ht="71.25" customHeight="1">
      <c r="A26" s="606">
        <v>6</v>
      </c>
      <c r="B26" s="749" t="s">
        <v>987</v>
      </c>
      <c r="C26" s="608">
        <v>2.7</v>
      </c>
      <c r="D26" s="608" t="s">
        <v>799</v>
      </c>
      <c r="E26" s="1277"/>
      <c r="F26" s="609">
        <f t="shared" si="0"/>
        <v>0</v>
      </c>
      <c r="G26" s="308"/>
    </row>
    <row r="27" spans="1:7" ht="63.75">
      <c r="A27" s="606">
        <v>7</v>
      </c>
      <c r="B27" s="615" t="s">
        <v>968</v>
      </c>
      <c r="C27" s="608">
        <v>1</v>
      </c>
      <c r="D27" s="608" t="s">
        <v>404</v>
      </c>
      <c r="E27" s="1277"/>
      <c r="F27" s="609">
        <f t="shared" si="0"/>
        <v>0</v>
      </c>
      <c r="G27" s="308"/>
    </row>
    <row r="28" spans="1:7" ht="25.5">
      <c r="A28" s="606">
        <v>8</v>
      </c>
      <c r="B28" s="755" t="s">
        <v>969</v>
      </c>
      <c r="C28" s="608">
        <v>1</v>
      </c>
      <c r="D28" s="608" t="s">
        <v>404</v>
      </c>
      <c r="E28" s="1277"/>
      <c r="F28" s="609">
        <f t="shared" si="0"/>
        <v>0</v>
      </c>
      <c r="G28" s="308"/>
    </row>
    <row r="29" spans="1:7">
      <c r="A29" s="606">
        <v>9</v>
      </c>
      <c r="B29" s="755" t="s">
        <v>970</v>
      </c>
      <c r="C29" s="608">
        <v>1</v>
      </c>
      <c r="D29" s="608" t="s">
        <v>404</v>
      </c>
      <c r="E29" s="1277"/>
      <c r="F29" s="609">
        <f t="shared" si="0"/>
        <v>0</v>
      </c>
      <c r="G29" s="308"/>
    </row>
    <row r="30" spans="1:7" ht="25.5">
      <c r="A30" s="606">
        <v>10</v>
      </c>
      <c r="B30" s="599" t="s">
        <v>971</v>
      </c>
      <c r="C30" s="608">
        <v>2</v>
      </c>
      <c r="D30" s="608" t="s">
        <v>404</v>
      </c>
      <c r="E30" s="1277"/>
      <c r="F30" s="609">
        <f t="shared" si="0"/>
        <v>0</v>
      </c>
      <c r="G30" s="308"/>
    </row>
    <row r="31" spans="1:7" ht="25.5">
      <c r="A31" s="606">
        <v>11</v>
      </c>
      <c r="B31" s="599" t="s">
        <v>806</v>
      </c>
      <c r="C31" s="608">
        <v>20</v>
      </c>
      <c r="D31" s="608" t="s">
        <v>799</v>
      </c>
      <c r="E31" s="1277"/>
      <c r="F31" s="609">
        <f t="shared" si="0"/>
        <v>0</v>
      </c>
      <c r="G31" s="308"/>
    </row>
    <row r="32" spans="1:7" ht="51">
      <c r="A32" s="606">
        <v>12</v>
      </c>
      <c r="B32" s="749" t="s">
        <v>960</v>
      </c>
      <c r="C32" s="608">
        <v>2</v>
      </c>
      <c r="D32" s="608" t="s">
        <v>404</v>
      </c>
      <c r="E32" s="1277"/>
      <c r="F32" s="609">
        <f t="shared" si="0"/>
        <v>0</v>
      </c>
      <c r="G32" s="308"/>
    </row>
    <row r="33" spans="1:7" ht="25.5">
      <c r="A33" s="606">
        <v>13</v>
      </c>
      <c r="B33" s="599" t="s">
        <v>961</v>
      </c>
      <c r="C33" s="608">
        <v>2</v>
      </c>
      <c r="D33" s="608" t="s">
        <v>404</v>
      </c>
      <c r="E33" s="1277"/>
      <c r="F33" s="609">
        <f t="shared" si="0"/>
        <v>0</v>
      </c>
      <c r="G33" s="308"/>
    </row>
    <row r="34" spans="1:7" ht="27.75" customHeight="1">
      <c r="A34" s="606">
        <v>14</v>
      </c>
      <c r="B34" s="756" t="s">
        <v>975</v>
      </c>
      <c r="C34" s="608">
        <v>1</v>
      </c>
      <c r="D34" s="608" t="s">
        <v>404</v>
      </c>
      <c r="E34" s="1277"/>
      <c r="F34" s="609">
        <f t="shared" si="0"/>
        <v>0</v>
      </c>
      <c r="G34" s="128"/>
    </row>
    <row r="35" spans="1:7" ht="38.25">
      <c r="A35" s="606">
        <v>15</v>
      </c>
      <c r="B35" s="619" t="s">
        <v>976</v>
      </c>
      <c r="C35" s="608">
        <v>1</v>
      </c>
      <c r="D35" s="608" t="s">
        <v>404</v>
      </c>
      <c r="E35" s="1277"/>
      <c r="F35" s="609">
        <f t="shared" si="0"/>
        <v>0</v>
      </c>
      <c r="G35" s="757"/>
    </row>
    <row r="36" spans="1:7" ht="38.25">
      <c r="A36" s="606">
        <v>16</v>
      </c>
      <c r="B36" s="615" t="s">
        <v>843</v>
      </c>
      <c r="C36" s="608">
        <v>25</v>
      </c>
      <c r="D36" s="608" t="s">
        <v>799</v>
      </c>
      <c r="E36" s="1277"/>
      <c r="F36" s="609">
        <f t="shared" si="0"/>
        <v>0</v>
      </c>
      <c r="G36" s="128"/>
    </row>
    <row r="37" spans="1:7" ht="50.25" customHeight="1">
      <c r="A37" s="606">
        <v>17</v>
      </c>
      <c r="B37" s="599" t="s">
        <v>809</v>
      </c>
      <c r="C37" s="608">
        <v>1</v>
      </c>
      <c r="D37" s="608" t="s">
        <v>727</v>
      </c>
      <c r="E37" s="1277"/>
      <c r="F37" s="609">
        <f t="shared" si="0"/>
        <v>0</v>
      </c>
      <c r="G37" s="308"/>
    </row>
    <row r="38" spans="1:7" ht="27" customHeight="1">
      <c r="A38" s="606">
        <v>18</v>
      </c>
      <c r="B38" s="599" t="s">
        <v>810</v>
      </c>
      <c r="C38" s="608">
        <v>2</v>
      </c>
      <c r="D38" s="608" t="s">
        <v>404</v>
      </c>
      <c r="E38" s="1277"/>
      <c r="F38" s="609">
        <f t="shared" si="0"/>
        <v>0</v>
      </c>
      <c r="G38" s="308"/>
    </row>
    <row r="39" spans="1:7" ht="30" customHeight="1">
      <c r="A39" s="606">
        <v>19</v>
      </c>
      <c r="B39" s="599" t="s">
        <v>962</v>
      </c>
      <c r="C39" s="608">
        <v>196.1</v>
      </c>
      <c r="D39" s="608" t="s">
        <v>799</v>
      </c>
      <c r="E39" s="1277"/>
      <c r="F39" s="609">
        <f t="shared" si="0"/>
        <v>0</v>
      </c>
      <c r="G39" s="308"/>
    </row>
    <row r="40" spans="1:7" ht="53.25" customHeight="1">
      <c r="A40" s="606">
        <v>20</v>
      </c>
      <c r="B40" s="599" t="s">
        <v>963</v>
      </c>
      <c r="C40" s="608">
        <v>1</v>
      </c>
      <c r="D40" s="608" t="s">
        <v>404</v>
      </c>
      <c r="E40" s="1277"/>
      <c r="F40" s="609">
        <f t="shared" si="0"/>
        <v>0</v>
      </c>
      <c r="G40" s="526"/>
    </row>
    <row r="41" spans="1:7" ht="38.25">
      <c r="A41" s="606">
        <v>21</v>
      </c>
      <c r="B41" s="615" t="s">
        <v>964</v>
      </c>
      <c r="C41" s="608">
        <v>0.2</v>
      </c>
      <c r="D41" s="608" t="s">
        <v>802</v>
      </c>
      <c r="E41" s="1277"/>
      <c r="F41" s="609">
        <f t="shared" si="0"/>
        <v>0</v>
      </c>
      <c r="G41" s="526"/>
    </row>
    <row r="42" spans="1:7">
      <c r="A42" s="606">
        <v>22</v>
      </c>
      <c r="B42" s="615" t="s">
        <v>814</v>
      </c>
      <c r="C42" s="608">
        <v>1</v>
      </c>
      <c r="D42" s="608" t="s">
        <v>404</v>
      </c>
      <c r="E42" s="1277"/>
      <c r="F42" s="609">
        <f t="shared" si="0"/>
        <v>0</v>
      </c>
      <c r="G42" s="526"/>
    </row>
    <row r="43" spans="1:7">
      <c r="A43" s="530"/>
      <c r="B43" s="598" t="s">
        <v>497</v>
      </c>
      <c r="C43" s="610"/>
      <c r="D43" s="610"/>
      <c r="E43" s="611"/>
      <c r="F43" s="611">
        <f>SUM(F21:F42)</f>
        <v>0</v>
      </c>
      <c r="G43" s="611"/>
    </row>
    <row r="44" spans="1:7">
      <c r="A44" s="530"/>
      <c r="B44" s="612"/>
      <c r="C44" s="525"/>
      <c r="D44" s="525"/>
      <c r="E44" s="308"/>
      <c r="F44" s="308"/>
      <c r="G44" s="308"/>
    </row>
    <row r="45" spans="1:7">
      <c r="A45" s="530"/>
      <c r="B45" s="597" t="s">
        <v>815</v>
      </c>
      <c r="C45" s="610"/>
      <c r="D45" s="610"/>
      <c r="E45" s="611"/>
      <c r="F45" s="611"/>
      <c r="G45" s="308"/>
    </row>
    <row r="46" spans="1:7">
      <c r="A46" s="530"/>
      <c r="B46" s="597"/>
      <c r="C46" s="610"/>
      <c r="D46" s="610"/>
      <c r="E46" s="611"/>
      <c r="F46" s="611"/>
      <c r="G46" s="308"/>
    </row>
    <row r="47" spans="1:7">
      <c r="A47" s="602" t="s">
        <v>792</v>
      </c>
      <c r="B47" s="604" t="s">
        <v>793</v>
      </c>
      <c r="C47" s="605" t="s">
        <v>794</v>
      </c>
      <c r="D47" s="605" t="s">
        <v>795</v>
      </c>
      <c r="E47" s="605" t="s">
        <v>816</v>
      </c>
      <c r="F47" s="605" t="s">
        <v>797</v>
      </c>
      <c r="G47" s="308"/>
    </row>
    <row r="48" spans="1:7" ht="25.5">
      <c r="A48" s="606">
        <v>1</v>
      </c>
      <c r="B48" s="607" t="s">
        <v>977</v>
      </c>
      <c r="C48" s="608">
        <v>64</v>
      </c>
      <c r="D48" s="608" t="s">
        <v>799</v>
      </c>
      <c r="E48" s="1277"/>
      <c r="F48" s="609">
        <f>ROUND(C48*E48,2)</f>
        <v>0</v>
      </c>
      <c r="G48" s="308"/>
    </row>
    <row r="49" spans="1:7" ht="25.5">
      <c r="A49" s="606">
        <v>2</v>
      </c>
      <c r="B49" s="758" t="s">
        <v>978</v>
      </c>
      <c r="C49" s="608">
        <v>1</v>
      </c>
      <c r="D49" s="759" t="s">
        <v>404</v>
      </c>
      <c r="E49" s="1277"/>
      <c r="F49" s="609">
        <f>ROUND(C49*E49,2)</f>
        <v>0</v>
      </c>
      <c r="G49" s="611"/>
    </row>
    <row r="50" spans="1:7" ht="25.5">
      <c r="A50" s="606">
        <v>3</v>
      </c>
      <c r="B50" s="758" t="s">
        <v>979</v>
      </c>
      <c r="C50" s="608">
        <v>30</v>
      </c>
      <c r="D50" s="608" t="s">
        <v>799</v>
      </c>
      <c r="E50" s="1277"/>
      <c r="F50" s="609">
        <f t="shared" ref="F50:F57" si="1">ROUND(C50*E50,2)</f>
        <v>0</v>
      </c>
      <c r="G50" s="611"/>
    </row>
    <row r="51" spans="1:7">
      <c r="A51" s="606">
        <v>4</v>
      </c>
      <c r="B51" s="760" t="s">
        <v>980</v>
      </c>
      <c r="C51" s="608">
        <v>1</v>
      </c>
      <c r="D51" s="608" t="s">
        <v>404</v>
      </c>
      <c r="E51" s="1277"/>
      <c r="F51" s="609">
        <f t="shared" si="1"/>
        <v>0</v>
      </c>
      <c r="G51" s="611"/>
    </row>
    <row r="52" spans="1:7">
      <c r="A52" s="606">
        <v>5</v>
      </c>
      <c r="B52" s="760" t="s">
        <v>981</v>
      </c>
      <c r="C52" s="608">
        <v>2</v>
      </c>
      <c r="D52" s="608" t="s">
        <v>404</v>
      </c>
      <c r="E52" s="1277"/>
      <c r="F52" s="609">
        <f t="shared" si="1"/>
        <v>0</v>
      </c>
      <c r="G52" s="611"/>
    </row>
    <row r="53" spans="1:7">
      <c r="A53" s="606">
        <v>6</v>
      </c>
      <c r="B53" s="760" t="s">
        <v>982</v>
      </c>
      <c r="C53" s="608">
        <v>2</v>
      </c>
      <c r="D53" s="608" t="s">
        <v>404</v>
      </c>
      <c r="E53" s="1277"/>
      <c r="F53" s="609">
        <f t="shared" si="1"/>
        <v>0</v>
      </c>
      <c r="G53" s="613"/>
    </row>
    <row r="54" spans="1:7">
      <c r="A54" s="606">
        <v>7</v>
      </c>
      <c r="B54" s="619" t="s">
        <v>847</v>
      </c>
      <c r="C54" s="608">
        <v>1</v>
      </c>
      <c r="D54" s="608" t="s">
        <v>404</v>
      </c>
      <c r="E54" s="1277"/>
      <c r="F54" s="609">
        <f t="shared" si="1"/>
        <v>0</v>
      </c>
      <c r="G54" s="761"/>
    </row>
    <row r="55" spans="1:7">
      <c r="A55" s="606">
        <v>8</v>
      </c>
      <c r="B55" s="762" t="s">
        <v>983</v>
      </c>
      <c r="C55" s="608">
        <v>1</v>
      </c>
      <c r="D55" s="608" t="s">
        <v>404</v>
      </c>
      <c r="E55" s="1277"/>
      <c r="F55" s="609">
        <f t="shared" si="1"/>
        <v>0</v>
      </c>
      <c r="G55" s="308"/>
    </row>
    <row r="56" spans="1:7">
      <c r="A56" s="606">
        <v>9</v>
      </c>
      <c r="B56" s="621" t="s">
        <v>984</v>
      </c>
      <c r="C56" s="608">
        <v>1</v>
      </c>
      <c r="D56" s="608" t="s">
        <v>404</v>
      </c>
      <c r="E56" s="1277"/>
      <c r="F56" s="609">
        <f t="shared" si="1"/>
        <v>0</v>
      </c>
      <c r="G56" s="308"/>
    </row>
    <row r="57" spans="1:7">
      <c r="A57" s="606">
        <v>10</v>
      </c>
      <c r="B57" s="615" t="s">
        <v>814</v>
      </c>
      <c r="C57" s="608">
        <v>1</v>
      </c>
      <c r="D57" s="608" t="s">
        <v>727</v>
      </c>
      <c r="E57" s="1277"/>
      <c r="F57" s="609">
        <f t="shared" si="1"/>
        <v>0</v>
      </c>
      <c r="G57" s="308"/>
    </row>
    <row r="58" spans="1:7">
      <c r="A58" s="530"/>
      <c r="B58" s="598" t="s">
        <v>497</v>
      </c>
      <c r="C58" s="610"/>
      <c r="D58" s="610"/>
      <c r="E58" s="611"/>
      <c r="F58" s="611">
        <f>SUM(F48:F57)</f>
        <v>0</v>
      </c>
      <c r="G58" s="611"/>
    </row>
    <row r="59" spans="1:7">
      <c r="A59" s="530"/>
      <c r="B59" s="598"/>
      <c r="C59" s="1676">
        <f>SUM(C14:C57)</f>
        <v>652.76</v>
      </c>
      <c r="D59" s="610"/>
      <c r="E59" s="611"/>
      <c r="F59" s="611"/>
      <c r="G59" s="611"/>
    </row>
    <row r="60" spans="1:7">
      <c r="A60" s="530"/>
      <c r="B60" s="598"/>
      <c r="C60" s="610"/>
      <c r="D60" s="610"/>
      <c r="E60" s="611"/>
      <c r="F60" s="611"/>
      <c r="G60" s="611"/>
    </row>
    <row r="61" spans="1:7">
      <c r="A61" s="530"/>
      <c r="B61" s="598"/>
      <c r="C61" s="610"/>
      <c r="D61" s="610"/>
      <c r="E61" s="611"/>
      <c r="F61" s="611"/>
      <c r="G61" s="611"/>
    </row>
    <row r="62" spans="1:7">
      <c r="A62" s="530"/>
      <c r="B62" s="598"/>
      <c r="C62" s="610"/>
      <c r="D62" s="610"/>
      <c r="E62" s="611"/>
      <c r="F62" s="611"/>
      <c r="G62" s="611"/>
    </row>
    <row r="63" spans="1:7">
      <c r="A63" s="530"/>
      <c r="B63" s="612"/>
      <c r="C63" s="525"/>
      <c r="D63" s="525"/>
      <c r="E63" s="308"/>
      <c r="F63" s="308"/>
      <c r="G63" s="611"/>
    </row>
    <row r="64" spans="1:7">
      <c r="A64" s="530"/>
      <c r="B64" s="612"/>
      <c r="C64" s="525"/>
      <c r="D64" s="525"/>
      <c r="E64" s="308"/>
      <c r="F64" s="308"/>
      <c r="G64" s="611"/>
    </row>
    <row r="65" spans="1:7">
      <c r="A65" s="530"/>
      <c r="B65" s="612"/>
      <c r="C65" s="525"/>
      <c r="D65" s="525"/>
      <c r="E65" s="308"/>
      <c r="F65" s="308"/>
      <c r="G65" s="611"/>
    </row>
    <row r="66" spans="1:7">
      <c r="G66" s="308"/>
    </row>
    <row r="67" spans="1:7">
      <c r="G67" s="308"/>
    </row>
    <row r="68" spans="1:7">
      <c r="G68" s="308"/>
    </row>
    <row r="69" spans="1:7">
      <c r="G69" s="308"/>
    </row>
    <row r="70" spans="1:7">
      <c r="G70" s="308"/>
    </row>
    <row r="71" spans="1:7">
      <c r="G71" s="308"/>
    </row>
    <row r="72" spans="1:7">
      <c r="G72" s="611"/>
    </row>
    <row r="73" spans="1:7">
      <c r="G73" s="611"/>
    </row>
    <row r="74" spans="1:7">
      <c r="G74" s="308"/>
    </row>
    <row r="75" spans="1:7">
      <c r="G75" s="308"/>
    </row>
    <row r="76" spans="1:7">
      <c r="G76" s="308"/>
    </row>
  </sheetData>
  <conditionalFormatting sqref="E14:E15">
    <cfRule type="expression" dxfId="2" priority="3" stopIfTrue="1">
      <formula>#REF!=1</formula>
    </cfRule>
  </conditionalFormatting>
  <conditionalFormatting sqref="E21:E42">
    <cfRule type="expression" dxfId="1" priority="2" stopIfTrue="1">
      <formula>#REF!=1</formula>
    </cfRule>
  </conditionalFormatting>
  <conditionalFormatting sqref="E48:E57">
    <cfRule type="expression" dxfId="0" priority="1" stopIfTrue="1">
      <formula>#REF!=1</formula>
    </cfRule>
  </conditionalFormatting>
  <pageMargins left="0.7" right="0.7" top="0.75" bottom="0.75" header="0.3" footer="0.3"/>
  <pageSetup paperSize="9" scale="62" orientation="portrait" r:id="rId1"/>
  <rowBreaks count="2" manualBreakCount="2">
    <brk id="7" max="16383" man="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0"/>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10.140625" style="40" bestFit="1" customWidth="1"/>
    <col min="5" max="5" width="5.5703125" style="897" customWidth="1"/>
    <col min="6" max="6" width="13.85546875" style="107" customWidth="1"/>
    <col min="7" max="7" width="16.7109375" style="40" customWidth="1"/>
    <col min="8" max="51" width="9.140625" style="31"/>
  </cols>
  <sheetData>
    <row r="1" spans="1:51" ht="15.75">
      <c r="A1" s="1"/>
      <c r="B1" s="872" t="s">
        <v>1008</v>
      </c>
      <c r="C1" s="1"/>
      <c r="E1" s="40"/>
      <c r="F1" s="36"/>
      <c r="G1" s="36"/>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ht="15.75">
      <c r="A2" s="1"/>
      <c r="B2" s="28" t="s">
        <v>996</v>
      </c>
      <c r="C2" s="1"/>
      <c r="E2" s="40"/>
      <c r="F2" s="36"/>
      <c r="G2" s="36"/>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ht="16.5" thickBot="1">
      <c r="A3" s="1"/>
      <c r="B3" s="29"/>
      <c r="C3" s="1"/>
      <c r="E3" s="40"/>
      <c r="F3" s="36"/>
      <c r="G3" s="3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c r="A4" s="68" t="s">
        <v>20</v>
      </c>
      <c r="B4" s="72"/>
      <c r="C4" s="69" t="s">
        <v>2</v>
      </c>
      <c r="D4" s="830"/>
      <c r="E4" s="70"/>
      <c r="F4" s="70"/>
      <c r="G4" s="71" t="s">
        <v>133</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c r="A5" s="61"/>
      <c r="B5" s="58"/>
      <c r="C5" s="30"/>
      <c r="D5" s="831"/>
      <c r="E5" s="38"/>
      <c r="F5" s="38"/>
      <c r="G5" s="6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c r="A6" s="62" t="s">
        <v>21</v>
      </c>
      <c r="B6" s="57"/>
      <c r="C6" s="33" t="s">
        <v>4</v>
      </c>
      <c r="D6" s="832"/>
      <c r="E6" s="39"/>
      <c r="F6" s="39"/>
      <c r="G6" s="63">
        <f>'1.1-cesta'!G52</f>
        <v>0</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c r="A7" s="64"/>
      <c r="B7" s="58"/>
      <c r="C7" s="30"/>
      <c r="D7" s="831"/>
      <c r="E7" s="38"/>
      <c r="F7" s="38"/>
      <c r="G7" s="65"/>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c r="A8" s="62" t="s">
        <v>11</v>
      </c>
      <c r="B8" s="57"/>
      <c r="C8" s="33" t="s">
        <v>12</v>
      </c>
      <c r="D8" s="832"/>
      <c r="E8" s="39"/>
      <c r="F8" s="39"/>
      <c r="G8" s="66">
        <f>'1.1-cesta'!G91</f>
        <v>0</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c r="A9" s="64"/>
      <c r="B9" s="58"/>
      <c r="C9" s="30"/>
      <c r="D9" s="831"/>
      <c r="E9" s="38"/>
      <c r="F9" s="38"/>
      <c r="G9" s="65"/>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c r="A10" s="62" t="s">
        <v>14</v>
      </c>
      <c r="B10" s="57"/>
      <c r="C10" s="33" t="s">
        <v>23</v>
      </c>
      <c r="D10" s="832"/>
      <c r="E10" s="39"/>
      <c r="F10" s="39"/>
      <c r="G10" s="66">
        <f>'1.1-cesta'!G120</f>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c r="A11" s="64"/>
      <c r="B11" s="58"/>
      <c r="C11" s="30"/>
      <c r="D11" s="831"/>
      <c r="E11" s="38"/>
      <c r="F11" s="38"/>
      <c r="G11" s="65"/>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c r="A12" s="62" t="s">
        <v>15</v>
      </c>
      <c r="B12" s="57"/>
      <c r="C12" s="33" t="s">
        <v>16</v>
      </c>
      <c r="D12" s="832"/>
      <c r="E12" s="39"/>
      <c r="F12" s="39"/>
      <c r="G12" s="66">
        <f>'1.1-cesta'!G142</f>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c r="A13" s="64"/>
      <c r="B13" s="58"/>
      <c r="C13" s="30"/>
      <c r="D13" s="831"/>
      <c r="E13" s="38"/>
      <c r="F13" s="38"/>
      <c r="G13" s="65"/>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s="31" customFormat="1">
      <c r="A14" s="62" t="s">
        <v>28</v>
      </c>
      <c r="B14" s="57"/>
      <c r="C14" s="33" t="s">
        <v>29</v>
      </c>
      <c r="D14" s="832"/>
      <c r="E14" s="39"/>
      <c r="F14" s="39"/>
      <c r="G14" s="66">
        <f>'1.1-cesta'!G209</f>
        <v>0</v>
      </c>
    </row>
    <row r="15" spans="1:51" ht="13.5" thickBot="1">
      <c r="A15" s="61"/>
      <c r="B15" s="58"/>
      <c r="C15" s="30"/>
      <c r="D15" s="831"/>
      <c r="E15" s="831"/>
      <c r="F15" s="38"/>
      <c r="G15" s="67"/>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ht="13.5" thickBot="1">
      <c r="A16" s="34"/>
      <c r="B16" s="59" t="s">
        <v>22</v>
      </c>
      <c r="C16" s="35"/>
      <c r="D16" s="833"/>
      <c r="E16" s="833"/>
      <c r="F16" s="37"/>
      <c r="G16" s="60">
        <f>SUM(G6:G15)</f>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8" spans="1:51" ht="13.5" thickBot="1"/>
    <row r="19" spans="1:51" s="871" customFormat="1" ht="26.25" thickTop="1">
      <c r="A19" s="867" t="s">
        <v>0</v>
      </c>
      <c r="B19" s="868" t="s">
        <v>1</v>
      </c>
      <c r="C19" s="818" t="s">
        <v>2</v>
      </c>
      <c r="D19" s="869" t="s">
        <v>129</v>
      </c>
      <c r="E19" s="819" t="s">
        <v>3</v>
      </c>
      <c r="F19" s="869" t="s">
        <v>1000</v>
      </c>
      <c r="G19" s="820" t="s">
        <v>133</v>
      </c>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row>
    <row r="20" spans="1:51">
      <c r="A20" s="4"/>
      <c r="B20" s="5"/>
      <c r="C20" s="47"/>
      <c r="D20" s="834"/>
      <c r="E20" s="898"/>
      <c r="F20" s="76"/>
      <c r="G20" s="208"/>
    </row>
    <row r="21" spans="1:51" ht="15.75">
      <c r="A21" s="6"/>
      <c r="B21" s="7">
        <v>1</v>
      </c>
      <c r="C21" s="48" t="s">
        <v>4</v>
      </c>
      <c r="D21" s="835"/>
      <c r="E21" s="899"/>
      <c r="F21" s="76"/>
      <c r="G21" s="209"/>
    </row>
    <row r="22" spans="1:51" ht="15.75">
      <c r="A22" s="8"/>
      <c r="B22" s="9"/>
      <c r="C22" s="49"/>
      <c r="D22" s="836"/>
      <c r="E22" s="900"/>
      <c r="F22" s="73"/>
      <c r="G22" s="210"/>
    </row>
    <row r="23" spans="1:51">
      <c r="A23" s="6"/>
      <c r="B23" s="10"/>
      <c r="C23" s="50"/>
      <c r="D23" s="835"/>
      <c r="E23" s="899"/>
      <c r="F23" s="104"/>
      <c r="G23" s="209"/>
    </row>
    <row r="24" spans="1:51" ht="38.25">
      <c r="A24" s="11">
        <v>1</v>
      </c>
      <c r="B24" s="12" t="s">
        <v>196</v>
      </c>
      <c r="C24" s="51" t="s">
        <v>199</v>
      </c>
      <c r="D24" s="836">
        <v>1.4</v>
      </c>
      <c r="E24" s="901" t="s">
        <v>62</v>
      </c>
      <c r="F24" s="1629"/>
      <c r="G24" s="210">
        <f>ROUND(D24*F24,2)</f>
        <v>0</v>
      </c>
    </row>
    <row r="25" spans="1:51">
      <c r="A25" s="13"/>
      <c r="B25" s="14"/>
      <c r="C25" s="52"/>
      <c r="D25" s="835"/>
      <c r="E25" s="902"/>
      <c r="F25" s="108"/>
      <c r="G25" s="209"/>
    </row>
    <row r="26" spans="1:51" ht="38.25">
      <c r="A26" s="11">
        <v>2</v>
      </c>
      <c r="B26" s="177" t="s">
        <v>198</v>
      </c>
      <c r="C26" s="51" t="s">
        <v>197</v>
      </c>
      <c r="D26" s="836">
        <v>75</v>
      </c>
      <c r="E26" s="901" t="s">
        <v>6</v>
      </c>
      <c r="F26" s="1629"/>
      <c r="G26" s="210">
        <f>ROUND(D26*F26,2)</f>
        <v>0</v>
      </c>
    </row>
    <row r="27" spans="1:51">
      <c r="A27" s="13"/>
      <c r="B27" s="14"/>
      <c r="C27" s="52"/>
      <c r="D27" s="835"/>
      <c r="E27" s="902"/>
      <c r="F27" s="108"/>
      <c r="G27" s="209"/>
    </row>
    <row r="28" spans="1:51" ht="38.25">
      <c r="A28" s="11">
        <v>3</v>
      </c>
      <c r="B28" s="177" t="s">
        <v>100</v>
      </c>
      <c r="C28" s="297" t="s">
        <v>146</v>
      </c>
      <c r="D28" s="836">
        <v>50</v>
      </c>
      <c r="E28" s="859" t="s">
        <v>5</v>
      </c>
      <c r="F28" s="1629"/>
      <c r="G28" s="210">
        <f>ROUND(D28*F28,2)</f>
        <v>0</v>
      </c>
    </row>
    <row r="29" spans="1:51" s="102" customFormat="1">
      <c r="A29" s="6"/>
      <c r="B29" s="14"/>
      <c r="C29" s="52"/>
      <c r="D29" s="837"/>
      <c r="E29" s="902"/>
      <c r="F29" s="278"/>
      <c r="G29" s="209"/>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row>
    <row r="30" spans="1:51" s="102" customFormat="1" ht="25.5">
      <c r="A30" s="11">
        <v>4</v>
      </c>
      <c r="B30" s="12" t="s">
        <v>9</v>
      </c>
      <c r="C30" s="51" t="s">
        <v>68</v>
      </c>
      <c r="D30" s="836">
        <v>20</v>
      </c>
      <c r="E30" s="901" t="s">
        <v>6</v>
      </c>
      <c r="F30" s="1629"/>
      <c r="G30" s="210">
        <f>ROUND(D30*F30,2)</f>
        <v>0</v>
      </c>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row>
    <row r="31" spans="1:51" s="102" customFormat="1">
      <c r="A31" s="13"/>
      <c r="B31" s="14"/>
      <c r="C31" s="52"/>
      <c r="D31" s="837"/>
      <c r="E31" s="902"/>
      <c r="F31" s="108"/>
      <c r="G31" s="209"/>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row>
    <row r="32" spans="1:51" s="102" customFormat="1" ht="25.5">
      <c r="A32" s="11">
        <v>5</v>
      </c>
      <c r="B32" s="12" t="s">
        <v>34</v>
      </c>
      <c r="C32" s="51" t="s">
        <v>69</v>
      </c>
      <c r="D32" s="836">
        <v>4</v>
      </c>
      <c r="E32" s="901" t="s">
        <v>6</v>
      </c>
      <c r="F32" s="1629"/>
      <c r="G32" s="210">
        <f>ROUND(D32*F32,2)</f>
        <v>0</v>
      </c>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row>
    <row r="33" spans="1:51" s="102" customFormat="1">
      <c r="A33" s="13"/>
      <c r="B33" s="14"/>
      <c r="C33" s="52"/>
      <c r="D33" s="837"/>
      <c r="E33" s="902"/>
      <c r="F33" s="108"/>
      <c r="G33" s="209"/>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row>
    <row r="34" spans="1:51" s="102" customFormat="1">
      <c r="A34" s="11">
        <v>6</v>
      </c>
      <c r="B34" s="12" t="s">
        <v>71</v>
      </c>
      <c r="C34" s="272" t="s">
        <v>179</v>
      </c>
      <c r="D34" s="836">
        <v>300</v>
      </c>
      <c r="E34" s="901" t="s">
        <v>5</v>
      </c>
      <c r="F34" s="1629"/>
      <c r="G34" s="210">
        <f>ROUND(D34*F34,2)</f>
        <v>0</v>
      </c>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row>
    <row r="35" spans="1:51" s="102" customFormat="1">
      <c r="A35" s="6"/>
      <c r="B35" s="14"/>
      <c r="C35" s="52"/>
      <c r="D35" s="837"/>
      <c r="E35" s="902"/>
      <c r="F35" s="108"/>
      <c r="G35" s="209"/>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row>
    <row r="36" spans="1:51" s="102" customFormat="1">
      <c r="A36" s="11">
        <v>7</v>
      </c>
      <c r="B36" s="12" t="s">
        <v>71</v>
      </c>
      <c r="C36" s="272" t="s">
        <v>70</v>
      </c>
      <c r="D36" s="836">
        <v>94</v>
      </c>
      <c r="E36" s="901" t="s">
        <v>6</v>
      </c>
      <c r="F36" s="1629"/>
      <c r="G36" s="210">
        <f>ROUND(D36*F36,2)</f>
        <v>0</v>
      </c>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row>
    <row r="37" spans="1:51" s="102" customFormat="1">
      <c r="A37" s="13"/>
      <c r="B37" s="14"/>
      <c r="C37" s="52"/>
      <c r="D37" s="837"/>
      <c r="E37" s="902"/>
      <c r="F37" s="108"/>
      <c r="G37" s="209"/>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row>
    <row r="38" spans="1:51" s="102" customFormat="1" ht="25.5">
      <c r="A38" s="11">
        <v>8</v>
      </c>
      <c r="B38" s="12" t="s">
        <v>35</v>
      </c>
      <c r="C38" s="51" t="s">
        <v>72</v>
      </c>
      <c r="D38" s="836">
        <v>7762</v>
      </c>
      <c r="E38" s="901" t="s">
        <v>30</v>
      </c>
      <c r="F38" s="1629"/>
      <c r="G38" s="210">
        <f>ROUND(D38*F38,2)</f>
        <v>0</v>
      </c>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row>
    <row r="39" spans="1:51" s="102" customFormat="1">
      <c r="A39" s="13"/>
      <c r="B39" s="14"/>
      <c r="C39" s="52"/>
      <c r="D39" s="837"/>
      <c r="E39" s="902"/>
      <c r="F39" s="108"/>
      <c r="G39" s="209"/>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row>
    <row r="40" spans="1:51" s="102" customFormat="1" ht="25.5">
      <c r="A40" s="11">
        <v>9</v>
      </c>
      <c r="B40" s="12" t="s">
        <v>126</v>
      </c>
      <c r="C40" s="51" t="s">
        <v>125</v>
      </c>
      <c r="D40" s="836">
        <v>6</v>
      </c>
      <c r="E40" s="901" t="s">
        <v>30</v>
      </c>
      <c r="F40" s="1629"/>
      <c r="G40" s="210">
        <f>ROUND(D40*F40,2)</f>
        <v>0</v>
      </c>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row>
    <row r="41" spans="1:51" s="102" customFormat="1">
      <c r="A41" s="6"/>
      <c r="B41" s="14"/>
      <c r="C41" s="52"/>
      <c r="D41" s="837"/>
      <c r="E41" s="902"/>
      <c r="F41" s="108"/>
      <c r="G41" s="209"/>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row>
    <row r="42" spans="1:51" s="103" customFormat="1" ht="25.5">
      <c r="A42" s="11">
        <v>10</v>
      </c>
      <c r="B42" s="12" t="s">
        <v>157</v>
      </c>
      <c r="C42" s="51" t="s">
        <v>158</v>
      </c>
      <c r="D42" s="836">
        <v>6</v>
      </c>
      <c r="E42" s="901" t="s">
        <v>30</v>
      </c>
      <c r="F42" s="1629"/>
      <c r="G42" s="210">
        <f>ROUND(D42*F42,2)</f>
        <v>0</v>
      </c>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row>
    <row r="43" spans="1:51" s="102" customFormat="1">
      <c r="A43" s="13"/>
      <c r="B43" s="14"/>
      <c r="C43" s="52"/>
      <c r="D43" s="837"/>
      <c r="E43" s="902"/>
      <c r="F43" s="108"/>
      <c r="G43" s="209"/>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row>
    <row r="44" spans="1:51" s="102" customFormat="1" ht="25.5">
      <c r="A44" s="11">
        <v>11</v>
      </c>
      <c r="B44" s="12" t="s">
        <v>74</v>
      </c>
      <c r="C44" s="51" t="s">
        <v>73</v>
      </c>
      <c r="D44" s="836">
        <v>1350</v>
      </c>
      <c r="E44" s="901" t="s">
        <v>5</v>
      </c>
      <c r="F44" s="1629"/>
      <c r="G44" s="210">
        <f>ROUND(D44*F44,2)</f>
        <v>0</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row>
    <row r="45" spans="1:51" s="102" customFormat="1">
      <c r="A45" s="13"/>
      <c r="B45" s="14"/>
      <c r="C45" s="52"/>
      <c r="D45" s="837"/>
      <c r="E45" s="902"/>
      <c r="F45" s="108"/>
      <c r="G45" s="209"/>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row>
    <row r="46" spans="1:51" s="102" customFormat="1" ht="25.5">
      <c r="A46" s="11">
        <v>12</v>
      </c>
      <c r="B46" s="12" t="s">
        <v>37</v>
      </c>
      <c r="C46" s="51" t="s">
        <v>75</v>
      </c>
      <c r="D46" s="836">
        <v>5</v>
      </c>
      <c r="E46" s="901" t="s">
        <v>5</v>
      </c>
      <c r="F46" s="1629"/>
      <c r="G46" s="210">
        <f>ROUND(D46*F46,2)</f>
        <v>0</v>
      </c>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row>
    <row r="47" spans="1:51" s="102" customFormat="1">
      <c r="A47" s="6"/>
      <c r="B47" s="14"/>
      <c r="C47" s="52"/>
      <c r="D47" s="837"/>
      <c r="E47" s="902"/>
      <c r="F47" s="108"/>
      <c r="G47" s="209"/>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row>
    <row r="48" spans="1:51" s="102" customFormat="1" ht="25.5">
      <c r="A48" s="11">
        <v>13</v>
      </c>
      <c r="B48" s="12" t="s">
        <v>77</v>
      </c>
      <c r="C48" s="273" t="s">
        <v>76</v>
      </c>
      <c r="D48" s="836">
        <v>8</v>
      </c>
      <c r="E48" s="901" t="s">
        <v>5</v>
      </c>
      <c r="F48" s="1629"/>
      <c r="G48" s="210">
        <f>ROUND(D48*F48,2)</f>
        <v>0</v>
      </c>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row>
    <row r="49" spans="1:51" s="102" customFormat="1">
      <c r="A49" s="13"/>
      <c r="B49" s="14"/>
      <c r="C49" s="52"/>
      <c r="D49" s="837"/>
      <c r="E49" s="902"/>
      <c r="F49" s="108"/>
      <c r="G49" s="209"/>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row>
    <row r="50" spans="1:51" s="102" customFormat="1" ht="26.25" thickBot="1">
      <c r="A50" s="15">
        <v>14</v>
      </c>
      <c r="B50" s="276" t="s">
        <v>79</v>
      </c>
      <c r="C50" s="53" t="s">
        <v>78</v>
      </c>
      <c r="D50" s="838">
        <v>2</v>
      </c>
      <c r="E50" s="903" t="s">
        <v>6</v>
      </c>
      <c r="F50" s="1871"/>
      <c r="G50" s="211">
        <f>ROUND(D50*F50,2)</f>
        <v>0</v>
      </c>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row>
    <row r="51" spans="1:51" s="133" customFormat="1" ht="13.5" thickTop="1">
      <c r="A51" s="13"/>
      <c r="B51" s="195"/>
      <c r="C51" s="1280"/>
      <c r="D51" s="1281"/>
      <c r="E51" s="916"/>
      <c r="F51" s="1282"/>
      <c r="G51" s="190"/>
    </row>
    <row r="52" spans="1:51" s="102" customFormat="1" ht="13.5" thickBot="1">
      <c r="A52" s="277"/>
      <c r="B52" s="17"/>
      <c r="C52" s="43" t="s">
        <v>10</v>
      </c>
      <c r="D52" s="840"/>
      <c r="E52" s="904"/>
      <c r="F52" s="279"/>
      <c r="G52" s="214">
        <f>SUM(G23:G51)</f>
        <v>0</v>
      </c>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row>
    <row r="53" spans="1:51" s="74" customFormat="1">
      <c r="A53" s="83"/>
      <c r="B53" s="84"/>
      <c r="C53" s="54"/>
      <c r="D53" s="841"/>
      <c r="E53" s="924"/>
      <c r="F53" s="76"/>
      <c r="G53" s="215"/>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s="74" customFormat="1" ht="15.75">
      <c r="A54" s="83"/>
      <c r="B54" s="98" t="s">
        <v>11</v>
      </c>
      <c r="C54" s="99" t="s">
        <v>12</v>
      </c>
      <c r="D54" s="842"/>
      <c r="E54" s="925"/>
      <c r="F54" s="76"/>
      <c r="G54" s="216"/>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s="74" customFormat="1" ht="15.75">
      <c r="A55" s="85"/>
      <c r="B55" s="100"/>
      <c r="C55" s="101"/>
      <c r="D55" s="843"/>
      <c r="E55" s="926"/>
      <c r="F55" s="73"/>
      <c r="G55" s="217"/>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s="74" customFormat="1">
      <c r="A56" s="83"/>
      <c r="B56" s="86"/>
      <c r="C56" s="54"/>
      <c r="D56" s="842"/>
      <c r="E56" s="925"/>
      <c r="F56" s="76"/>
      <c r="G56" s="216"/>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s="102" customFormat="1" ht="38.25">
      <c r="A57" s="19">
        <v>1</v>
      </c>
      <c r="B57" s="21" t="s">
        <v>38</v>
      </c>
      <c r="C57" s="44" t="s">
        <v>151</v>
      </c>
      <c r="D57" s="844">
        <v>803</v>
      </c>
      <c r="E57" s="901" t="s">
        <v>26</v>
      </c>
      <c r="F57" s="1629"/>
      <c r="G57" s="210">
        <f>ROUND(D57*F57,2)</f>
        <v>0</v>
      </c>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row>
    <row r="58" spans="1:51" s="113" customFormat="1">
      <c r="A58" s="111"/>
      <c r="B58" s="112"/>
      <c r="C58" s="75"/>
      <c r="D58" s="842"/>
      <c r="E58" s="927"/>
      <c r="F58" s="110"/>
      <c r="G58" s="212"/>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row>
    <row r="59" spans="1:51" s="103" customFormat="1" ht="25.5">
      <c r="A59" s="114">
        <v>2</v>
      </c>
      <c r="B59" s="178" t="s">
        <v>150</v>
      </c>
      <c r="C59" s="51" t="s">
        <v>149</v>
      </c>
      <c r="D59" s="844">
        <v>11379</v>
      </c>
      <c r="E59" s="901" t="s">
        <v>26</v>
      </c>
      <c r="F59" s="1629"/>
      <c r="G59" s="210">
        <f>ROUND(D59*F59,2)</f>
        <v>0</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row>
    <row r="60" spans="1:51" s="102" customFormat="1">
      <c r="A60" s="111"/>
      <c r="B60" s="22"/>
      <c r="C60" s="45"/>
      <c r="D60" s="842"/>
      <c r="E60" s="898"/>
      <c r="F60" s="108"/>
      <c r="G60" s="208"/>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row>
    <row r="61" spans="1:51" s="102" customFormat="1" ht="76.5">
      <c r="A61" s="114">
        <v>3</v>
      </c>
      <c r="B61" s="21" t="s">
        <v>152</v>
      </c>
      <c r="C61" s="44" t="s">
        <v>153</v>
      </c>
      <c r="D61" s="844">
        <v>11</v>
      </c>
      <c r="E61" s="901" t="s">
        <v>26</v>
      </c>
      <c r="F61" s="1629"/>
      <c r="G61" s="210">
        <f>ROUND(D61*F61,2)</f>
        <v>0</v>
      </c>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row>
    <row r="62" spans="1:51" s="102" customFormat="1">
      <c r="A62" s="83"/>
      <c r="B62" s="22"/>
      <c r="C62" s="45"/>
      <c r="D62" s="839"/>
      <c r="E62" s="902"/>
      <c r="F62" s="108"/>
      <c r="G62" s="209"/>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row>
    <row r="63" spans="1:51" s="103" customFormat="1" ht="63.75">
      <c r="A63" s="19">
        <v>4</v>
      </c>
      <c r="B63" s="115" t="s">
        <v>60</v>
      </c>
      <c r="C63" s="51" t="s">
        <v>83</v>
      </c>
      <c r="D63" s="844">
        <v>20</v>
      </c>
      <c r="E63" s="901" t="s">
        <v>36</v>
      </c>
      <c r="F63" s="1629"/>
      <c r="G63" s="210">
        <f>ROUND(D63*F63,2)</f>
        <v>0</v>
      </c>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row>
    <row r="64" spans="1:51" s="74" customFormat="1">
      <c r="A64" s="111"/>
      <c r="B64" s="87"/>
      <c r="C64" s="88"/>
      <c r="D64" s="839"/>
      <c r="E64" s="925"/>
      <c r="F64" s="108"/>
      <c r="G64" s="216"/>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row>
    <row r="65" spans="1:51" s="102" customFormat="1" ht="25.5">
      <c r="A65" s="114">
        <v>5</v>
      </c>
      <c r="B65" s="21" t="s">
        <v>40</v>
      </c>
      <c r="C65" s="44" t="s">
        <v>84</v>
      </c>
      <c r="D65" s="844">
        <v>510</v>
      </c>
      <c r="E65" s="901" t="s">
        <v>26</v>
      </c>
      <c r="F65" s="1629"/>
      <c r="G65" s="210">
        <f>ROUND(D65*F65,2)</f>
        <v>0</v>
      </c>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row>
    <row r="66" spans="1:51" s="74" customFormat="1">
      <c r="A66" s="83"/>
      <c r="B66" s="87"/>
      <c r="C66" s="88"/>
      <c r="D66" s="839"/>
      <c r="E66" s="925"/>
      <c r="F66" s="108"/>
      <c r="G66" s="216"/>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row>
    <row r="67" spans="1:51" s="102" customFormat="1" ht="25.5">
      <c r="A67" s="19">
        <v>6</v>
      </c>
      <c r="B67" s="21" t="s">
        <v>41</v>
      </c>
      <c r="C67" s="44" t="s">
        <v>85</v>
      </c>
      <c r="D67" s="844">
        <v>1</v>
      </c>
      <c r="E67" s="907" t="s">
        <v>26</v>
      </c>
      <c r="F67" s="1629"/>
      <c r="G67" s="210">
        <f>ROUND(D67*F67,2)</f>
        <v>0</v>
      </c>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row>
    <row r="68" spans="1:51" s="102" customFormat="1">
      <c r="A68" s="111"/>
      <c r="B68" s="22"/>
      <c r="C68" s="45"/>
      <c r="D68" s="839"/>
      <c r="E68" s="898"/>
      <c r="F68" s="108"/>
      <c r="G68" s="209"/>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row>
    <row r="69" spans="1:51" s="103" customFormat="1" ht="25.5">
      <c r="A69" s="114">
        <v>7</v>
      </c>
      <c r="B69" s="115" t="s">
        <v>61</v>
      </c>
      <c r="C69" s="51" t="s">
        <v>86</v>
      </c>
      <c r="D69" s="845">
        <v>15518</v>
      </c>
      <c r="E69" s="901" t="s">
        <v>25</v>
      </c>
      <c r="F69" s="1629"/>
      <c r="G69" s="210">
        <f>ROUND(D69*F69,2)</f>
        <v>0</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row>
    <row r="70" spans="1:51" s="102" customFormat="1">
      <c r="A70" s="111"/>
      <c r="B70" s="268"/>
      <c r="C70" s="181"/>
      <c r="D70" s="846"/>
      <c r="E70" s="908"/>
      <c r="F70" s="269"/>
      <c r="G70" s="270"/>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row>
    <row r="71" spans="1:51" s="103" customFormat="1" ht="38.25">
      <c r="A71" s="114">
        <v>8</v>
      </c>
      <c r="B71" s="115" t="s">
        <v>180</v>
      </c>
      <c r="C71" s="51" t="s">
        <v>181</v>
      </c>
      <c r="D71" s="845">
        <v>14107</v>
      </c>
      <c r="E71" s="901" t="s">
        <v>25</v>
      </c>
      <c r="F71" s="1629"/>
      <c r="G71" s="210">
        <f>ROUND(D71*F71,2)</f>
        <v>0</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row>
    <row r="72" spans="1:51" s="102" customFormat="1">
      <c r="A72" s="83"/>
      <c r="B72" s="27"/>
      <c r="C72" s="47"/>
      <c r="D72" s="839"/>
      <c r="E72" s="898"/>
      <c r="F72" s="76"/>
      <c r="G72" s="208"/>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row>
    <row r="73" spans="1:51" s="280" customFormat="1" ht="26.25" thickBot="1">
      <c r="A73" s="19">
        <v>9</v>
      </c>
      <c r="B73" s="21" t="s">
        <v>206</v>
      </c>
      <c r="C73" s="44" t="s">
        <v>205</v>
      </c>
      <c r="D73" s="844">
        <v>382</v>
      </c>
      <c r="E73" s="901" t="s">
        <v>26</v>
      </c>
      <c r="F73" s="1629"/>
      <c r="G73" s="210">
        <f>ROUND(D73*F73,2)</f>
        <v>0</v>
      </c>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row>
    <row r="74" spans="1:51" s="103" customFormat="1" ht="13.5" thickTop="1">
      <c r="A74" s="111"/>
      <c r="B74" s="109"/>
      <c r="C74" s="52"/>
      <c r="D74" s="839"/>
      <c r="E74" s="902"/>
      <c r="F74" s="110"/>
      <c r="G74" s="209"/>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row>
    <row r="75" spans="1:51" s="103" customFormat="1" ht="38.25">
      <c r="A75" s="114">
        <v>10</v>
      </c>
      <c r="B75" s="115" t="s">
        <v>207</v>
      </c>
      <c r="C75" s="51" t="s">
        <v>208</v>
      </c>
      <c r="D75" s="844">
        <v>20</v>
      </c>
      <c r="E75" s="901" t="s">
        <v>36</v>
      </c>
      <c r="F75" s="1629"/>
      <c r="G75" s="210">
        <f>ROUND(D75*F75,2)</f>
        <v>0</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row>
    <row r="76" spans="1:51" s="102" customFormat="1">
      <c r="A76" s="111"/>
      <c r="B76" s="22"/>
      <c r="C76" s="45"/>
      <c r="D76" s="839"/>
      <c r="E76" s="898"/>
      <c r="F76" s="108"/>
      <c r="G76" s="208"/>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row>
    <row r="77" spans="1:51" s="102" customFormat="1" ht="38.25">
      <c r="A77" s="114">
        <v>11</v>
      </c>
      <c r="B77" s="21" t="s">
        <v>210</v>
      </c>
      <c r="C77" s="44" t="s">
        <v>209</v>
      </c>
      <c r="D77" s="844">
        <v>4005</v>
      </c>
      <c r="E77" s="901" t="s">
        <v>26</v>
      </c>
      <c r="F77" s="1629"/>
      <c r="G77" s="210">
        <f>ROUND(D77*F77,2)</f>
        <v>0</v>
      </c>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row>
    <row r="78" spans="1:51" s="102" customFormat="1">
      <c r="A78" s="83"/>
      <c r="B78" s="22"/>
      <c r="C78" s="45"/>
      <c r="D78" s="839"/>
      <c r="E78" s="898"/>
      <c r="F78" s="108"/>
      <c r="G78" s="208"/>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row>
    <row r="79" spans="1:51" s="102" customFormat="1" ht="38.25">
      <c r="A79" s="19">
        <v>12</v>
      </c>
      <c r="B79" s="21" t="s">
        <v>147</v>
      </c>
      <c r="C79" s="44" t="s">
        <v>148</v>
      </c>
      <c r="D79" s="844">
        <v>6007</v>
      </c>
      <c r="E79" s="901" t="s">
        <v>26</v>
      </c>
      <c r="F79" s="1629"/>
      <c r="G79" s="210">
        <f>ROUND(D79*F79,2)</f>
        <v>0</v>
      </c>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row>
    <row r="80" spans="1:51" s="102" customFormat="1">
      <c r="A80" s="111"/>
      <c r="B80" s="20"/>
      <c r="C80" s="55"/>
      <c r="D80" s="839"/>
      <c r="E80" s="898"/>
      <c r="F80" s="76"/>
      <c r="G80" s="208"/>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row>
    <row r="81" spans="1:58" s="102" customFormat="1" ht="25.5">
      <c r="A81" s="114">
        <v>13</v>
      </c>
      <c r="B81" s="21" t="s">
        <v>42</v>
      </c>
      <c r="C81" s="44" t="s">
        <v>118</v>
      </c>
      <c r="D81" s="844">
        <v>7291</v>
      </c>
      <c r="E81" s="901" t="s">
        <v>25</v>
      </c>
      <c r="F81" s="1629"/>
      <c r="G81" s="210">
        <f>ROUND(D81*F81,2)</f>
        <v>0</v>
      </c>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row>
    <row r="82" spans="1:58" s="102" customFormat="1">
      <c r="A82" s="111"/>
      <c r="B82" s="89"/>
      <c r="C82" s="82"/>
      <c r="D82" s="839"/>
      <c r="E82" s="925"/>
      <c r="F82" s="108"/>
      <c r="G82" s="216"/>
      <c r="J82" s="41"/>
      <c r="K82" s="121"/>
      <c r="L82" s="31"/>
      <c r="M82" s="126"/>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row>
    <row r="83" spans="1:58" s="102" customFormat="1" ht="25.5">
      <c r="A83" s="114">
        <v>14</v>
      </c>
      <c r="B83" s="246">
        <v>29113</v>
      </c>
      <c r="C83" s="247" t="s">
        <v>154</v>
      </c>
      <c r="D83" s="844">
        <v>539</v>
      </c>
      <c r="E83" s="901" t="s">
        <v>63</v>
      </c>
      <c r="F83" s="1629"/>
      <c r="G83" s="210">
        <f>ROUND(D83*F83,2)</f>
        <v>0</v>
      </c>
      <c r="J83" s="41"/>
      <c r="K83" s="121"/>
      <c r="L83" s="133"/>
      <c r="M83" s="125"/>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row>
    <row r="84" spans="1:58" s="102" customFormat="1">
      <c r="A84" s="83"/>
      <c r="B84" s="89"/>
      <c r="C84" s="82"/>
      <c r="D84" s="839"/>
      <c r="E84" s="925"/>
      <c r="F84" s="108"/>
      <c r="G84" s="216"/>
      <c r="J84" s="41"/>
      <c r="K84" s="121"/>
      <c r="L84" s="31"/>
      <c r="M84" s="126"/>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row>
    <row r="85" spans="1:58" s="102" customFormat="1" ht="25.5">
      <c r="A85" s="19">
        <v>15</v>
      </c>
      <c r="B85" s="246">
        <v>29121</v>
      </c>
      <c r="C85" s="247" t="s">
        <v>247</v>
      </c>
      <c r="D85" s="844">
        <v>23820</v>
      </c>
      <c r="E85" s="901" t="s">
        <v>63</v>
      </c>
      <c r="F85" s="1629"/>
      <c r="G85" s="210">
        <f>ROUND(D85*F85,2)</f>
        <v>0</v>
      </c>
      <c r="J85" s="41"/>
      <c r="K85" s="121"/>
      <c r="L85" s="133"/>
      <c r="M85" s="125"/>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row>
    <row r="86" spans="1:58" s="102" customFormat="1">
      <c r="A86" s="111"/>
      <c r="B86" s="89"/>
      <c r="C86" s="82"/>
      <c r="D86" s="839"/>
      <c r="E86" s="925"/>
      <c r="F86" s="108"/>
      <c r="G86" s="216"/>
      <c r="J86" s="41"/>
      <c r="K86" s="121"/>
      <c r="L86" s="31"/>
      <c r="M86" s="126"/>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row>
    <row r="87" spans="1:58" s="102" customFormat="1" ht="25.5">
      <c r="A87" s="114">
        <v>16</v>
      </c>
      <c r="B87" s="246">
        <v>29133</v>
      </c>
      <c r="C87" s="247" t="s">
        <v>43</v>
      </c>
      <c r="D87" s="844">
        <v>10978</v>
      </c>
      <c r="E87" s="901" t="s">
        <v>26</v>
      </c>
      <c r="F87" s="1629"/>
      <c r="G87" s="210">
        <f>ROUND(D87*F87,2)</f>
        <v>0</v>
      </c>
      <c r="J87" s="41"/>
      <c r="K87" s="121"/>
      <c r="L87" s="133"/>
      <c r="M87" s="125"/>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row>
    <row r="88" spans="1:58" s="281" customFormat="1" ht="13.5" thickBot="1">
      <c r="A88" s="18"/>
      <c r="B88" s="27"/>
      <c r="C88" s="47"/>
      <c r="D88" s="842"/>
      <c r="E88" s="902"/>
      <c r="F88" s="108"/>
      <c r="G88" s="209"/>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row>
    <row r="89" spans="1:58" s="282" customFormat="1" ht="26.25" thickBot="1">
      <c r="A89" s="23">
        <v>17</v>
      </c>
      <c r="B89" s="24" t="s">
        <v>44</v>
      </c>
      <c r="C89" s="46" t="s">
        <v>45</v>
      </c>
      <c r="D89" s="847">
        <v>932</v>
      </c>
      <c r="E89" s="909" t="s">
        <v>26</v>
      </c>
      <c r="F89" s="1871"/>
      <c r="G89" s="772">
        <f>ROUND(D89*F89,2)</f>
        <v>0</v>
      </c>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row>
    <row r="90" spans="1:58" s="102" customFormat="1" ht="13.5" thickTop="1">
      <c r="A90" s="92"/>
      <c r="B90" s="93"/>
      <c r="C90" s="94"/>
      <c r="D90" s="848"/>
      <c r="E90" s="910"/>
      <c r="F90" s="76"/>
      <c r="G90" s="299"/>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row>
    <row r="91" spans="1:58" s="102" customFormat="1" ht="13.5" thickBot="1">
      <c r="A91" s="283"/>
      <c r="B91" s="17"/>
      <c r="C91" s="43" t="s">
        <v>13</v>
      </c>
      <c r="D91" s="840"/>
      <c r="E91" s="904"/>
      <c r="F91" s="105"/>
      <c r="G91" s="214">
        <f>SUM(G57:G89)</f>
        <v>0</v>
      </c>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row>
    <row r="92" spans="1:58" s="102" customFormat="1">
      <c r="A92" s="95"/>
      <c r="B92" s="96"/>
      <c r="C92" s="97"/>
      <c r="D92" s="849"/>
      <c r="E92" s="911"/>
      <c r="F92" s="313"/>
      <c r="G92" s="220"/>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row>
    <row r="93" spans="1:58" s="102" customFormat="1" ht="15.75">
      <c r="A93" s="18"/>
      <c r="B93" s="98" t="s">
        <v>14</v>
      </c>
      <c r="C93" s="99" t="s">
        <v>23</v>
      </c>
      <c r="D93" s="839"/>
      <c r="E93" s="898"/>
      <c r="F93" s="278"/>
      <c r="G93" s="208"/>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row>
    <row r="94" spans="1:58" s="102" customFormat="1" ht="15.75">
      <c r="A94" s="19"/>
      <c r="B94" s="100"/>
      <c r="C94" s="101"/>
      <c r="D94" s="844"/>
      <c r="E94" s="907"/>
      <c r="F94" s="314"/>
      <c r="G94" s="218"/>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row>
    <row r="95" spans="1:58" s="102" customFormat="1">
      <c r="A95" s="18"/>
      <c r="B95" s="22"/>
      <c r="C95" s="45"/>
      <c r="D95" s="839"/>
      <c r="E95" s="898"/>
      <c r="F95" s="278"/>
      <c r="G95" s="209"/>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row>
    <row r="96" spans="1:58" s="102" customFormat="1" ht="51">
      <c r="A96" s="19">
        <v>1</v>
      </c>
      <c r="B96" s="180" t="s">
        <v>87</v>
      </c>
      <c r="C96" s="44" t="s">
        <v>88</v>
      </c>
      <c r="D96" s="1866">
        <f>2562+650</f>
        <v>3212</v>
      </c>
      <c r="E96" s="907" t="s">
        <v>26</v>
      </c>
      <c r="F96" s="1629"/>
      <c r="G96" s="210">
        <f>ROUND(D96*F96,2)</f>
        <v>0</v>
      </c>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row>
    <row r="97" spans="1:51" s="280" customFormat="1" ht="13.5" thickBot="1">
      <c r="A97" s="18"/>
      <c r="B97" s="20"/>
      <c r="C97" s="55"/>
      <c r="D97" s="839"/>
      <c r="E97" s="898"/>
      <c r="F97" s="278"/>
      <c r="G97" s="208"/>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row>
    <row r="98" spans="1:51" s="74" customFormat="1" ht="39" thickTop="1">
      <c r="A98" s="19">
        <v>2</v>
      </c>
      <c r="B98" s="21" t="s">
        <v>275</v>
      </c>
      <c r="C98" s="44" t="s">
        <v>274</v>
      </c>
      <c r="D98" s="844">
        <v>331</v>
      </c>
      <c r="E98" s="901" t="s">
        <v>25</v>
      </c>
      <c r="F98" s="1629"/>
      <c r="G98" s="210">
        <f>ROUND(D98*F98,2)</f>
        <v>0</v>
      </c>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row>
    <row r="99" spans="1:51" s="102" customFormat="1">
      <c r="A99" s="18"/>
      <c r="B99" s="22"/>
      <c r="C99" s="45"/>
      <c r="D99" s="839"/>
      <c r="E99" s="902"/>
      <c r="F99" s="278"/>
      <c r="G99" s="209"/>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row>
    <row r="100" spans="1:51" s="74" customFormat="1" ht="38.25">
      <c r="A100" s="19">
        <v>3</v>
      </c>
      <c r="B100" s="21" t="s">
        <v>182</v>
      </c>
      <c r="C100" s="44" t="s">
        <v>183</v>
      </c>
      <c r="D100" s="844">
        <v>9264</v>
      </c>
      <c r="E100" s="901" t="s">
        <v>25</v>
      </c>
      <c r="F100" s="1629"/>
      <c r="G100" s="210">
        <f>ROUND(D100*F100,2)</f>
        <v>0</v>
      </c>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row>
    <row r="101" spans="1:51" s="102" customFormat="1">
      <c r="A101" s="18"/>
      <c r="B101" s="87"/>
      <c r="C101" s="88"/>
      <c r="D101" s="850"/>
      <c r="E101" s="925"/>
      <c r="F101" s="278"/>
      <c r="G101" s="212"/>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row>
    <row r="102" spans="1:51" s="102" customFormat="1" ht="38.25">
      <c r="A102" s="19">
        <v>4</v>
      </c>
      <c r="B102" s="180" t="s">
        <v>156</v>
      </c>
      <c r="C102" s="44" t="s">
        <v>155</v>
      </c>
      <c r="D102" s="844">
        <v>6</v>
      </c>
      <c r="E102" s="907" t="s">
        <v>25</v>
      </c>
      <c r="F102" s="1629"/>
      <c r="G102" s="210">
        <f>ROUND(D102*F102,2)</f>
        <v>0</v>
      </c>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row>
    <row r="103" spans="1:51" s="74" customFormat="1">
      <c r="A103" s="18"/>
      <c r="B103" s="87"/>
      <c r="C103" s="88"/>
      <c r="D103" s="842"/>
      <c r="E103" s="925"/>
      <c r="F103" s="278"/>
      <c r="G103" s="212"/>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row>
    <row r="104" spans="1:51" s="102" customFormat="1" ht="51">
      <c r="A104" s="19">
        <v>5</v>
      </c>
      <c r="B104" s="21" t="s">
        <v>212</v>
      </c>
      <c r="C104" s="293" t="s">
        <v>1075</v>
      </c>
      <c r="D104" s="844">
        <v>9388</v>
      </c>
      <c r="E104" s="907" t="s">
        <v>25</v>
      </c>
      <c r="F104" s="1629"/>
      <c r="G104" s="210">
        <f>ROUND(D104*F104,2)</f>
        <v>0</v>
      </c>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row>
    <row r="105" spans="1:51" s="102" customFormat="1">
      <c r="A105" s="18"/>
      <c r="B105" s="294"/>
      <c r="C105" s="303"/>
      <c r="D105" s="851"/>
      <c r="E105" s="928"/>
      <c r="F105" s="315"/>
      <c r="G105" s="295"/>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row>
    <row r="106" spans="1:51" s="103" customFormat="1" ht="51">
      <c r="A106" s="19">
        <v>6</v>
      </c>
      <c r="B106" s="21" t="s">
        <v>278</v>
      </c>
      <c r="C106" s="44" t="s">
        <v>279</v>
      </c>
      <c r="D106" s="844">
        <v>29</v>
      </c>
      <c r="E106" s="907" t="s">
        <v>25</v>
      </c>
      <c r="F106" s="1629"/>
      <c r="G106" s="210">
        <f>ROUND(D106*F106,2)</f>
        <v>0</v>
      </c>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row>
    <row r="107" spans="1:51" s="102" customFormat="1">
      <c r="A107" s="18"/>
      <c r="B107" s="20"/>
      <c r="C107" s="55"/>
      <c r="D107" s="839"/>
      <c r="E107" s="898"/>
      <c r="F107" s="278"/>
      <c r="G107" s="208"/>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row>
    <row r="108" spans="1:51" s="102" customFormat="1" ht="25.5">
      <c r="A108" s="19">
        <v>7</v>
      </c>
      <c r="B108" s="21" t="s">
        <v>280</v>
      </c>
      <c r="C108" s="44" t="s">
        <v>281</v>
      </c>
      <c r="D108" s="844">
        <v>29</v>
      </c>
      <c r="E108" s="907" t="s">
        <v>30</v>
      </c>
      <c r="F108" s="1629"/>
      <c r="G108" s="210">
        <f>ROUND(D108*F108,2)</f>
        <v>0</v>
      </c>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row>
    <row r="109" spans="1:51" s="103" customFormat="1">
      <c r="A109" s="18"/>
      <c r="B109" s="22"/>
      <c r="C109" s="45"/>
      <c r="D109" s="839"/>
      <c r="E109" s="898"/>
      <c r="F109" s="108"/>
      <c r="G109" s="209"/>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row>
    <row r="110" spans="1:51" s="102" customFormat="1" ht="38.25">
      <c r="A110" s="19">
        <v>8</v>
      </c>
      <c r="B110" s="21" t="s">
        <v>46</v>
      </c>
      <c r="C110" s="44" t="s">
        <v>91</v>
      </c>
      <c r="D110" s="844">
        <v>9</v>
      </c>
      <c r="E110" s="907" t="s">
        <v>5</v>
      </c>
      <c r="F110" s="1629"/>
      <c r="G110" s="210">
        <f>ROUND(D110*F110,2)</f>
        <v>0</v>
      </c>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row>
    <row r="111" spans="1:51" s="103" customFormat="1">
      <c r="A111" s="18"/>
      <c r="B111" s="22"/>
      <c r="C111" s="45"/>
      <c r="D111" s="839"/>
      <c r="E111" s="898"/>
      <c r="F111" s="108"/>
      <c r="G111" s="209"/>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row>
    <row r="112" spans="1:51" s="102" customFormat="1" ht="51">
      <c r="A112" s="19">
        <v>9</v>
      </c>
      <c r="B112" s="21" t="s">
        <v>277</v>
      </c>
      <c r="C112" s="44" t="s">
        <v>276</v>
      </c>
      <c r="D112" s="844">
        <v>40</v>
      </c>
      <c r="E112" s="907" t="s">
        <v>5</v>
      </c>
      <c r="F112" s="1629"/>
      <c r="G112" s="210">
        <f>ROUND(D112*F112,2)</f>
        <v>0</v>
      </c>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row>
    <row r="113" spans="1:51" s="103" customFormat="1">
      <c r="A113" s="18"/>
      <c r="B113" s="109"/>
      <c r="C113" s="52"/>
      <c r="D113" s="839"/>
      <c r="E113" s="902"/>
      <c r="F113" s="110"/>
      <c r="G113" s="209"/>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row>
    <row r="114" spans="1:51" s="102" customFormat="1" ht="39.75">
      <c r="A114" s="19">
        <v>10</v>
      </c>
      <c r="B114" s="180" t="s">
        <v>47</v>
      </c>
      <c r="C114" s="44" t="s">
        <v>282</v>
      </c>
      <c r="D114" s="852">
        <v>1</v>
      </c>
      <c r="E114" s="907" t="s">
        <v>30</v>
      </c>
      <c r="F114" s="1629"/>
      <c r="G114" s="210">
        <f>ROUND(D114*F114,2)</f>
        <v>0</v>
      </c>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row>
    <row r="115" spans="1:51" s="102" customFormat="1">
      <c r="A115" s="18"/>
      <c r="B115" s="22"/>
      <c r="C115" s="45"/>
      <c r="D115" s="839"/>
      <c r="E115" s="898"/>
      <c r="F115" s="108"/>
      <c r="G115" s="209"/>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row>
    <row r="116" spans="1:51" s="102" customFormat="1" ht="25.5">
      <c r="A116" s="19">
        <v>11</v>
      </c>
      <c r="B116" s="21" t="s">
        <v>48</v>
      </c>
      <c r="C116" s="44" t="s">
        <v>93</v>
      </c>
      <c r="D116" s="844">
        <v>187</v>
      </c>
      <c r="E116" s="907" t="s">
        <v>36</v>
      </c>
      <c r="F116" s="1629"/>
      <c r="G116" s="210">
        <f>ROUND(D116*F116,2)</f>
        <v>0</v>
      </c>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row>
    <row r="117" spans="1:51" s="102" customFormat="1">
      <c r="A117" s="18"/>
      <c r="B117" s="20"/>
      <c r="C117" s="55"/>
      <c r="D117" s="839"/>
      <c r="E117" s="898"/>
      <c r="F117" s="108"/>
      <c r="G117" s="208"/>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row>
    <row r="118" spans="1:51" s="74" customFormat="1" ht="26.25" thickBot="1">
      <c r="A118" s="23">
        <v>12</v>
      </c>
      <c r="B118" s="24" t="s">
        <v>49</v>
      </c>
      <c r="C118" s="46" t="s">
        <v>92</v>
      </c>
      <c r="D118" s="847">
        <v>1512</v>
      </c>
      <c r="E118" s="909" t="s">
        <v>36</v>
      </c>
      <c r="F118" s="1871"/>
      <c r="G118" s="772">
        <f>ROUND(D118*F118,2)</f>
        <v>0</v>
      </c>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row>
    <row r="119" spans="1:51" s="102" customFormat="1" ht="13.5" thickTop="1">
      <c r="A119" s="18"/>
      <c r="B119" s="90"/>
      <c r="C119" s="47"/>
      <c r="D119" s="839"/>
      <c r="E119" s="898"/>
      <c r="F119" s="76"/>
      <c r="G119" s="208"/>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row>
    <row r="120" spans="1:51" s="102" customFormat="1" ht="26.25" thickBot="1">
      <c r="A120" s="25"/>
      <c r="B120" s="91"/>
      <c r="C120" s="43" t="s">
        <v>24</v>
      </c>
      <c r="D120" s="840"/>
      <c r="E120" s="904"/>
      <c r="F120" s="105"/>
      <c r="G120" s="214">
        <f>SUM(G95:G119)</f>
        <v>0</v>
      </c>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row>
    <row r="121" spans="1:51" s="157" customFormat="1">
      <c r="A121" s="80"/>
      <c r="B121" s="81"/>
      <c r="C121" s="82"/>
      <c r="D121" s="842"/>
      <c r="E121" s="925"/>
      <c r="F121" s="76"/>
      <c r="G121" s="216"/>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row>
    <row r="122" spans="1:51" s="133" customFormat="1" ht="15.75">
      <c r="A122" s="18"/>
      <c r="B122" s="98" t="s">
        <v>15</v>
      </c>
      <c r="C122" s="99" t="s">
        <v>16</v>
      </c>
      <c r="D122" s="839"/>
      <c r="E122" s="898"/>
      <c r="F122" s="76"/>
      <c r="G122" s="208"/>
    </row>
    <row r="123" spans="1:51" s="157" customFormat="1" ht="15.75">
      <c r="A123" s="19"/>
      <c r="B123" s="100"/>
      <c r="C123" s="101"/>
      <c r="D123" s="844"/>
      <c r="E123" s="907"/>
      <c r="F123" s="73"/>
      <c r="G123" s="218"/>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row>
    <row r="124" spans="1:51" s="157" customFormat="1" ht="51">
      <c r="A124" s="19">
        <v>1</v>
      </c>
      <c r="B124" s="21" t="s">
        <v>285</v>
      </c>
      <c r="C124" s="51" t="s">
        <v>286</v>
      </c>
      <c r="D124" s="852">
        <v>1</v>
      </c>
      <c r="E124" s="907" t="s">
        <v>25</v>
      </c>
      <c r="F124" s="1629"/>
      <c r="G124" s="210">
        <f>ROUND(D124*F124,2)</f>
        <v>0</v>
      </c>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row>
    <row r="125" spans="1:51" s="157" customFormat="1">
      <c r="A125" s="18"/>
      <c r="B125" s="20"/>
      <c r="C125" s="50"/>
      <c r="D125" s="839"/>
      <c r="E125" s="898"/>
      <c r="F125" s="76"/>
      <c r="G125" s="208"/>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row>
    <row r="126" spans="1:51" s="133" customFormat="1" ht="51">
      <c r="A126" s="19">
        <v>2</v>
      </c>
      <c r="B126" s="21" t="s">
        <v>96</v>
      </c>
      <c r="C126" s="51" t="s">
        <v>95</v>
      </c>
      <c r="D126" s="844">
        <v>9</v>
      </c>
      <c r="E126" s="907" t="s">
        <v>5</v>
      </c>
      <c r="F126" s="1629"/>
      <c r="G126" s="210">
        <f>ROUND(D126*F126,2)</f>
        <v>0</v>
      </c>
    </row>
    <row r="127" spans="1:51" s="133" customFormat="1">
      <c r="A127" s="83"/>
      <c r="B127" s="87"/>
      <c r="C127" s="75"/>
      <c r="D127" s="853"/>
      <c r="E127" s="925"/>
      <c r="F127" s="76"/>
      <c r="G127" s="212"/>
    </row>
    <row r="128" spans="1:51" s="157" customFormat="1" ht="38.25">
      <c r="A128" s="19">
        <v>3</v>
      </c>
      <c r="B128" s="21" t="s">
        <v>219</v>
      </c>
      <c r="C128" s="51" t="s">
        <v>220</v>
      </c>
      <c r="D128" s="852">
        <v>9</v>
      </c>
      <c r="E128" s="907" t="s">
        <v>5</v>
      </c>
      <c r="F128" s="1629"/>
      <c r="G128" s="210">
        <f>ROUND(D128*F128,2)</f>
        <v>0</v>
      </c>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row>
    <row r="129" spans="1:51" s="133" customFormat="1">
      <c r="A129" s="18"/>
      <c r="B129" s="22"/>
      <c r="C129" s="52" t="s">
        <v>223</v>
      </c>
      <c r="D129" s="834"/>
      <c r="E129" s="898"/>
      <c r="F129" s="76"/>
      <c r="G129" s="209"/>
    </row>
    <row r="130" spans="1:51" s="157" customFormat="1" ht="38.25">
      <c r="A130" s="19">
        <v>4</v>
      </c>
      <c r="B130" s="21" t="s">
        <v>224</v>
      </c>
      <c r="C130" s="51" t="s">
        <v>225</v>
      </c>
      <c r="D130" s="852">
        <v>9</v>
      </c>
      <c r="E130" s="907" t="s">
        <v>5</v>
      </c>
      <c r="F130" s="1629"/>
      <c r="G130" s="210">
        <f>ROUND(D130*F130,2)</f>
        <v>0</v>
      </c>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row>
    <row r="131" spans="1:51" s="102" customFormat="1">
      <c r="A131" s="83"/>
      <c r="B131" s="20"/>
      <c r="C131" s="50"/>
      <c r="D131" s="834"/>
      <c r="E131" s="898"/>
      <c r="F131" s="108"/>
      <c r="G131" s="208"/>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row>
    <row r="132" spans="1:51" s="102" customFormat="1" ht="38.25">
      <c r="A132" s="19">
        <v>5</v>
      </c>
      <c r="B132" s="21" t="s">
        <v>230</v>
      </c>
      <c r="C132" s="51" t="s">
        <v>231</v>
      </c>
      <c r="D132" s="852">
        <v>1</v>
      </c>
      <c r="E132" s="907" t="s">
        <v>6</v>
      </c>
      <c r="F132" s="1629"/>
      <c r="G132" s="210">
        <f>ROUND(D132*F132,2)</f>
        <v>0</v>
      </c>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row>
    <row r="133" spans="1:51" s="102" customFormat="1">
      <c r="A133" s="18"/>
      <c r="B133" s="22"/>
      <c r="C133" s="45"/>
      <c r="D133" s="834"/>
      <c r="E133" s="898"/>
      <c r="F133" s="108"/>
      <c r="G133" s="208"/>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row>
    <row r="134" spans="1:51" s="157" customFormat="1" ht="38.25">
      <c r="A134" s="19">
        <v>6</v>
      </c>
      <c r="B134" s="21" t="s">
        <v>283</v>
      </c>
      <c r="C134" s="44" t="s">
        <v>284</v>
      </c>
      <c r="D134" s="852">
        <v>1</v>
      </c>
      <c r="E134" s="907" t="s">
        <v>6</v>
      </c>
      <c r="F134" s="1629"/>
      <c r="G134" s="210">
        <f>ROUND(D134*F134,2)</f>
        <v>0</v>
      </c>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row>
    <row r="135" spans="1:51" s="102" customFormat="1" ht="9.75" customHeight="1">
      <c r="A135" s="83"/>
      <c r="B135" s="22"/>
      <c r="C135" s="45"/>
      <c r="D135" s="834"/>
      <c r="E135" s="898"/>
      <c r="F135" s="76"/>
      <c r="G135" s="209"/>
      <c r="H135" s="31"/>
      <c r="I135" s="31"/>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row>
    <row r="136" spans="1:51" s="102" customFormat="1" ht="39" customHeight="1">
      <c r="A136" s="19">
        <v>7</v>
      </c>
      <c r="B136" s="21" t="s">
        <v>17</v>
      </c>
      <c r="C136" s="44" t="s">
        <v>98</v>
      </c>
      <c r="D136" s="852">
        <v>15</v>
      </c>
      <c r="E136" s="907" t="s">
        <v>5</v>
      </c>
      <c r="F136" s="1629"/>
      <c r="G136" s="210">
        <f>ROUND(D136*F136,2)</f>
        <v>0</v>
      </c>
      <c r="H136" s="31"/>
      <c r="I136" s="31"/>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row>
    <row r="137" spans="1:51" s="102" customFormat="1">
      <c r="A137" s="18"/>
      <c r="B137" s="22"/>
      <c r="C137" s="45"/>
      <c r="D137" s="834"/>
      <c r="E137" s="898"/>
      <c r="F137" s="108"/>
      <c r="G137" s="209"/>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row>
    <row r="138" spans="1:51" s="102" customFormat="1" ht="51">
      <c r="A138" s="19">
        <v>8</v>
      </c>
      <c r="B138" s="180" t="s">
        <v>176</v>
      </c>
      <c r="C138" s="44" t="s">
        <v>175</v>
      </c>
      <c r="D138" s="852">
        <v>1</v>
      </c>
      <c r="E138" s="907" t="s">
        <v>6</v>
      </c>
      <c r="F138" s="1629"/>
      <c r="G138" s="210">
        <f>ROUND(D138*F138,2)</f>
        <v>0</v>
      </c>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row>
    <row r="139" spans="1:51" s="102" customFormat="1" ht="13.5" customHeight="1">
      <c r="A139" s="18"/>
      <c r="B139" s="22"/>
      <c r="C139" s="45"/>
      <c r="D139" s="834"/>
      <c r="E139" s="898"/>
      <c r="F139" s="108"/>
      <c r="G139" s="209"/>
      <c r="H139" s="31"/>
      <c r="I139" s="31"/>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row>
    <row r="140" spans="1:51" s="74" customFormat="1" ht="51.75" thickBot="1">
      <c r="A140" s="23">
        <v>9</v>
      </c>
      <c r="B140" s="24" t="s">
        <v>161</v>
      </c>
      <c r="C140" s="46" t="s">
        <v>160</v>
      </c>
      <c r="D140" s="854">
        <v>2</v>
      </c>
      <c r="E140" s="909" t="s">
        <v>6</v>
      </c>
      <c r="F140" s="1871"/>
      <c r="G140" s="772">
        <f>ROUND(D140*F140,2)</f>
        <v>0</v>
      </c>
      <c r="H140" s="31"/>
      <c r="I140" s="31"/>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row>
    <row r="141" spans="1:51" s="102" customFormat="1" ht="13.5" thickTop="1">
      <c r="A141" s="18"/>
      <c r="B141" s="22"/>
      <c r="C141" s="45"/>
      <c r="D141" s="834"/>
      <c r="E141" s="898"/>
      <c r="F141" s="76"/>
      <c r="G141" s="208"/>
      <c r="H141" s="31"/>
      <c r="I141" s="31"/>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row>
    <row r="142" spans="1:51" s="102" customFormat="1" ht="13.5" thickBot="1">
      <c r="A142" s="25"/>
      <c r="B142" s="26"/>
      <c r="C142" s="1223" t="s">
        <v>59</v>
      </c>
      <c r="D142" s="855"/>
      <c r="E142" s="904"/>
      <c r="F142" s="105"/>
      <c r="G142" s="214">
        <f>SUM(G124:G141)</f>
        <v>0</v>
      </c>
      <c r="H142" s="31"/>
      <c r="I142" s="31"/>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row>
    <row r="143" spans="1:51" s="118" customFormat="1" ht="15.75">
      <c r="A143" s="92"/>
      <c r="B143" s="182"/>
      <c r="C143" s="183"/>
      <c r="D143" s="856"/>
      <c r="E143" s="912"/>
      <c r="F143" s="823"/>
      <c r="G143" s="184"/>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row>
    <row r="144" spans="1:51" s="118" customFormat="1" ht="15.75">
      <c r="A144" s="185"/>
      <c r="B144" s="186" t="s">
        <v>28</v>
      </c>
      <c r="C144" s="187" t="s">
        <v>103</v>
      </c>
      <c r="D144" s="857"/>
      <c r="E144" s="913"/>
      <c r="F144" s="824"/>
      <c r="G144" s="188"/>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row>
    <row r="145" spans="1:51" s="118" customFormat="1" ht="18" customHeight="1">
      <c r="A145" s="221"/>
      <c r="B145" s="222"/>
      <c r="C145" s="223"/>
      <c r="D145" s="858"/>
      <c r="E145" s="914"/>
      <c r="F145" s="825"/>
      <c r="G145" s="224"/>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row>
    <row r="146" spans="1:51" s="118" customFormat="1" ht="15.75">
      <c r="A146" s="185"/>
      <c r="B146" s="189"/>
      <c r="C146" s="187"/>
      <c r="D146" s="857"/>
      <c r="E146" s="913"/>
      <c r="F146" s="824"/>
      <c r="G146" s="188"/>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row>
    <row r="147" spans="1:51" s="118" customFormat="1" ht="15.75">
      <c r="A147" s="8"/>
      <c r="B147" s="225" t="s">
        <v>104</v>
      </c>
      <c r="C147" s="226" t="s">
        <v>105</v>
      </c>
      <c r="D147" s="859"/>
      <c r="E147" s="929"/>
      <c r="F147" s="825"/>
      <c r="G147" s="227"/>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row>
    <row r="148" spans="1:51" s="118" customFormat="1" ht="15.75">
      <c r="A148" s="191"/>
      <c r="B148" s="192"/>
      <c r="C148" s="193"/>
      <c r="D148" s="860"/>
      <c r="E148" s="915"/>
      <c r="F148" s="824"/>
      <c r="G148" s="194"/>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row>
    <row r="149" spans="1:51" s="118" customFormat="1" ht="38.25">
      <c r="A149" s="11">
        <v>1</v>
      </c>
      <c r="B149" s="228" t="s">
        <v>106</v>
      </c>
      <c r="C149" s="229" t="s">
        <v>107</v>
      </c>
      <c r="D149" s="861">
        <v>18</v>
      </c>
      <c r="E149" s="859" t="s">
        <v>6</v>
      </c>
      <c r="F149" s="1629"/>
      <c r="G149" s="210">
        <f>ROUND(D149*F149,2)</f>
        <v>0</v>
      </c>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row>
    <row r="150" spans="1:51" s="118" customFormat="1" ht="15.75">
      <c r="A150" s="191"/>
      <c r="B150" s="192"/>
      <c r="C150" s="193"/>
      <c r="D150" s="860"/>
      <c r="E150" s="915"/>
      <c r="F150" s="824"/>
      <c r="G150" s="194"/>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row>
    <row r="151" spans="1:51" s="118" customFormat="1" ht="38.25">
      <c r="A151" s="11">
        <v>2</v>
      </c>
      <c r="B151" s="228" t="s">
        <v>351</v>
      </c>
      <c r="C151" s="229" t="s">
        <v>352</v>
      </c>
      <c r="D151" s="861">
        <v>1.8</v>
      </c>
      <c r="E151" s="859" t="s">
        <v>36</v>
      </c>
      <c r="F151" s="1629"/>
      <c r="G151" s="210">
        <f>ROUND(D151*F151,2)</f>
        <v>0</v>
      </c>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row>
    <row r="152" spans="1:51" s="118" customFormat="1" ht="15.75">
      <c r="A152" s="13"/>
      <c r="B152" s="195"/>
      <c r="C152" s="196"/>
      <c r="D152" s="862"/>
      <c r="E152" s="916"/>
      <c r="F152" s="824"/>
      <c r="G152" s="190"/>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row>
    <row r="153" spans="1:51" s="118" customFormat="1" ht="51">
      <c r="A153" s="11">
        <v>3</v>
      </c>
      <c r="B153" s="228" t="s">
        <v>186</v>
      </c>
      <c r="C153" s="229" t="s">
        <v>108</v>
      </c>
      <c r="D153" s="788">
        <v>0</v>
      </c>
      <c r="E153" s="859" t="s">
        <v>6</v>
      </c>
      <c r="F153" s="1629"/>
      <c r="G153" s="210">
        <f>ROUND(D153*F153,2)</f>
        <v>0</v>
      </c>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row>
    <row r="154" spans="1:51" s="118" customFormat="1" ht="15.75">
      <c r="A154" s="13"/>
      <c r="B154" s="195"/>
      <c r="C154" s="196"/>
      <c r="D154" s="862"/>
      <c r="E154" s="916"/>
      <c r="F154" s="824"/>
      <c r="G154" s="190"/>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row>
    <row r="155" spans="1:51" s="118" customFormat="1" ht="51">
      <c r="A155" s="11">
        <v>4</v>
      </c>
      <c r="B155" s="228" t="s">
        <v>308</v>
      </c>
      <c r="C155" s="229" t="s">
        <v>307</v>
      </c>
      <c r="D155" s="788">
        <v>4</v>
      </c>
      <c r="E155" s="859" t="s">
        <v>6</v>
      </c>
      <c r="F155" s="1629"/>
      <c r="G155" s="210">
        <f>ROUND(D155*F155,2)</f>
        <v>0</v>
      </c>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row>
    <row r="156" spans="1:51" s="118" customFormat="1" ht="15.75">
      <c r="A156" s="191"/>
      <c r="B156" s="195"/>
      <c r="C156" s="196"/>
      <c r="D156" s="862"/>
      <c r="E156" s="916"/>
      <c r="F156" s="824"/>
      <c r="G156" s="190"/>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row>
    <row r="157" spans="1:51" s="118" customFormat="1" ht="51">
      <c r="A157" s="11">
        <v>5</v>
      </c>
      <c r="B157" s="228" t="s">
        <v>187</v>
      </c>
      <c r="C157" s="229" t="s">
        <v>109</v>
      </c>
      <c r="D157" s="788">
        <v>10</v>
      </c>
      <c r="E157" s="859" t="s">
        <v>6</v>
      </c>
      <c r="F157" s="1629"/>
      <c r="G157" s="210">
        <f>ROUND(D157*F157,2)</f>
        <v>0</v>
      </c>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row>
    <row r="158" spans="1:51" s="118" customFormat="1" ht="15.75">
      <c r="A158" s="13"/>
      <c r="B158" s="195"/>
      <c r="C158" s="196"/>
      <c r="D158" s="862"/>
      <c r="E158" s="916"/>
      <c r="F158" s="824"/>
      <c r="G158" s="190"/>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row>
    <row r="159" spans="1:51" s="118" customFormat="1" ht="51">
      <c r="A159" s="11">
        <v>6</v>
      </c>
      <c r="B159" s="228" t="s">
        <v>188</v>
      </c>
      <c r="C159" s="229" t="s">
        <v>110</v>
      </c>
      <c r="D159" s="788">
        <v>4</v>
      </c>
      <c r="E159" s="859" t="s">
        <v>6</v>
      </c>
      <c r="F159" s="1629"/>
      <c r="G159" s="210">
        <f>ROUND(D159*F159,2)</f>
        <v>0</v>
      </c>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row>
    <row r="160" spans="1:51" s="118" customFormat="1" ht="15.75">
      <c r="A160" s="13"/>
      <c r="B160" s="195"/>
      <c r="C160" s="196"/>
      <c r="D160" s="862"/>
      <c r="E160" s="916"/>
      <c r="F160" s="824"/>
      <c r="G160" s="190"/>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row>
    <row r="161" spans="1:51" s="118" customFormat="1" ht="63.75">
      <c r="A161" s="11">
        <v>7</v>
      </c>
      <c r="B161" s="228" t="s">
        <v>353</v>
      </c>
      <c r="C161" s="229" t="s">
        <v>354</v>
      </c>
      <c r="D161" s="788">
        <v>138</v>
      </c>
      <c r="E161" s="859" t="s">
        <v>355</v>
      </c>
      <c r="F161" s="1629"/>
      <c r="G161" s="210">
        <f>ROUND(D161*F161,2)</f>
        <v>0</v>
      </c>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row>
    <row r="162" spans="1:51" s="118" customFormat="1" ht="15.75">
      <c r="A162" s="191"/>
      <c r="B162" s="195"/>
      <c r="C162" s="196"/>
      <c r="D162" s="862"/>
      <c r="E162" s="916"/>
      <c r="F162" s="826"/>
      <c r="G162" s="190"/>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row>
    <row r="163" spans="1:51" s="118" customFormat="1" ht="63.75">
      <c r="A163" s="11">
        <v>8</v>
      </c>
      <c r="B163" s="228" t="s">
        <v>309</v>
      </c>
      <c r="C163" s="229" t="s">
        <v>345</v>
      </c>
      <c r="D163" s="788">
        <v>5</v>
      </c>
      <c r="E163" s="859" t="s">
        <v>6</v>
      </c>
      <c r="F163" s="1629"/>
      <c r="G163" s="210">
        <f>ROUND(D163*F163,2)</f>
        <v>0</v>
      </c>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row>
    <row r="164" spans="1:51" s="118" customFormat="1" ht="15.75">
      <c r="A164" s="13"/>
      <c r="B164" s="195"/>
      <c r="C164" s="196"/>
      <c r="D164" s="862"/>
      <c r="E164" s="916"/>
      <c r="F164" s="826"/>
      <c r="G164" s="190"/>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row>
    <row r="165" spans="1:51" s="118" customFormat="1" ht="63.75">
      <c r="A165" s="11">
        <v>9</v>
      </c>
      <c r="B165" s="228" t="s">
        <v>111</v>
      </c>
      <c r="C165" s="229" t="s">
        <v>346</v>
      </c>
      <c r="D165" s="788">
        <v>9</v>
      </c>
      <c r="E165" s="859" t="s">
        <v>6</v>
      </c>
      <c r="F165" s="1629"/>
      <c r="G165" s="210">
        <f>ROUND(D165*F165,2)</f>
        <v>0</v>
      </c>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row>
    <row r="166" spans="1:51" s="118" customFormat="1" ht="15.75">
      <c r="A166" s="13"/>
      <c r="B166" s="195"/>
      <c r="C166" s="196"/>
      <c r="D166" s="862"/>
      <c r="E166" s="916"/>
      <c r="F166" s="826"/>
      <c r="G166" s="190"/>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row>
    <row r="167" spans="1:51" s="118" customFormat="1" ht="63.75">
      <c r="A167" s="11">
        <v>10</v>
      </c>
      <c r="B167" s="228" t="s">
        <v>111</v>
      </c>
      <c r="C167" s="229" t="s">
        <v>364</v>
      </c>
      <c r="D167" s="788">
        <v>2</v>
      </c>
      <c r="E167" s="859" t="s">
        <v>6</v>
      </c>
      <c r="F167" s="1629"/>
      <c r="G167" s="210">
        <f>ROUND(D167*F167,2)</f>
        <v>0</v>
      </c>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row>
    <row r="168" spans="1:51" s="118" customFormat="1" ht="15.75">
      <c r="A168" s="191"/>
      <c r="B168" s="195"/>
      <c r="C168" s="196"/>
      <c r="D168" s="862"/>
      <c r="E168" s="916"/>
      <c r="F168" s="826"/>
      <c r="G168" s="190"/>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row>
    <row r="169" spans="1:51" s="118" customFormat="1" ht="63.75">
      <c r="A169" s="11">
        <v>11</v>
      </c>
      <c r="B169" s="228" t="s">
        <v>311</v>
      </c>
      <c r="C169" s="229" t="s">
        <v>347</v>
      </c>
      <c r="D169" s="788">
        <v>0</v>
      </c>
      <c r="E169" s="859" t="s">
        <v>6</v>
      </c>
      <c r="F169" s="1629"/>
      <c r="G169" s="210">
        <f>ROUND(D169*F169,2)</f>
        <v>0</v>
      </c>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row>
    <row r="170" spans="1:51" s="118" customFormat="1" ht="15.75">
      <c r="A170" s="13"/>
      <c r="B170" s="195"/>
      <c r="C170" s="196"/>
      <c r="D170" s="862"/>
      <c r="E170" s="916"/>
      <c r="F170" s="826"/>
      <c r="G170" s="190"/>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row>
    <row r="171" spans="1:51" s="118" customFormat="1" ht="76.5">
      <c r="A171" s="11">
        <v>12</v>
      </c>
      <c r="B171" s="228" t="s">
        <v>310</v>
      </c>
      <c r="C171" s="229" t="s">
        <v>348</v>
      </c>
      <c r="D171" s="788">
        <v>4</v>
      </c>
      <c r="E171" s="859" t="s">
        <v>6</v>
      </c>
      <c r="F171" s="1629"/>
      <c r="G171" s="210">
        <f>ROUND(D171*F171,2)</f>
        <v>0</v>
      </c>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row>
    <row r="172" spans="1:51" s="118" customFormat="1" ht="15.75">
      <c r="A172" s="13"/>
      <c r="B172" s="195"/>
      <c r="C172" s="196"/>
      <c r="D172" s="862"/>
      <c r="E172" s="916"/>
      <c r="F172" s="826"/>
      <c r="G172" s="190"/>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row>
    <row r="173" spans="1:51" s="118" customFormat="1" ht="51">
      <c r="A173" s="11">
        <v>13</v>
      </c>
      <c r="B173" s="228" t="s">
        <v>298</v>
      </c>
      <c r="C173" s="229" t="s">
        <v>363</v>
      </c>
      <c r="D173" s="788">
        <v>2</v>
      </c>
      <c r="E173" s="859" t="s">
        <v>6</v>
      </c>
      <c r="F173" s="1629"/>
      <c r="G173" s="210">
        <f>ROUND(D173*F173,2)</f>
        <v>0</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row>
    <row r="174" spans="1:51" s="118" customFormat="1" ht="15.75">
      <c r="A174" s="13"/>
      <c r="B174" s="195"/>
      <c r="C174" s="196"/>
      <c r="D174" s="862"/>
      <c r="E174" s="916"/>
      <c r="F174" s="826"/>
      <c r="G174" s="190"/>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row>
    <row r="175" spans="1:51" s="118" customFormat="1" ht="39" thickBot="1">
      <c r="A175" s="11">
        <v>14</v>
      </c>
      <c r="B175" s="228" t="s">
        <v>349</v>
      </c>
      <c r="C175" s="229" t="s">
        <v>350</v>
      </c>
      <c r="D175" s="788">
        <v>1</v>
      </c>
      <c r="E175" s="859" t="s">
        <v>6</v>
      </c>
      <c r="F175" s="1629"/>
      <c r="G175" s="210">
        <f>ROUND(D175*F175,2)</f>
        <v>0</v>
      </c>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row>
    <row r="176" spans="1:51" s="118" customFormat="1" ht="16.5" thickTop="1">
      <c r="A176" s="230"/>
      <c r="B176" s="231"/>
      <c r="C176" s="232"/>
      <c r="D176" s="863"/>
      <c r="E176" s="930"/>
      <c r="F176" s="827"/>
      <c r="G176" s="2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row>
    <row r="177" spans="1:51" s="118" customFormat="1" ht="16.5" thickBot="1">
      <c r="A177" s="25"/>
      <c r="B177" s="234"/>
      <c r="C177" s="235" t="s">
        <v>112</v>
      </c>
      <c r="D177" s="864"/>
      <c r="E177" s="931"/>
      <c r="F177" s="828"/>
      <c r="G177" s="236">
        <f>SUM(G149:G176)</f>
        <v>0</v>
      </c>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row>
    <row r="178" spans="1:51" s="118" customFormat="1" ht="15.75">
      <c r="A178" s="18"/>
      <c r="B178" s="192"/>
      <c r="C178" s="197"/>
      <c r="D178" s="202"/>
      <c r="E178" s="922"/>
      <c r="F178" s="824"/>
      <c r="G178" s="199"/>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row>
    <row r="179" spans="1:51" s="118" customFormat="1" ht="15.75">
      <c r="A179" s="8"/>
      <c r="B179" s="225" t="s">
        <v>113</v>
      </c>
      <c r="C179" s="237" t="s">
        <v>114</v>
      </c>
      <c r="D179" s="788"/>
      <c r="E179" s="929"/>
      <c r="F179" s="825"/>
      <c r="G179" s="227"/>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row>
    <row r="180" spans="1:51" s="118" customFormat="1" ht="15.75">
      <c r="A180" s="285"/>
      <c r="B180" s="286"/>
      <c r="C180" s="287"/>
      <c r="D180" s="865"/>
      <c r="E180" s="918"/>
      <c r="F180" s="291"/>
      <c r="G180" s="270"/>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row>
    <row r="181" spans="1:51" s="118" customFormat="1" ht="89.25">
      <c r="A181" s="19">
        <v>1</v>
      </c>
      <c r="B181" s="238" t="s">
        <v>166</v>
      </c>
      <c r="C181" s="239" t="s">
        <v>167</v>
      </c>
      <c r="D181" s="866">
        <v>29</v>
      </c>
      <c r="E181" s="919" t="s">
        <v>115</v>
      </c>
      <c r="F181" s="1629"/>
      <c r="G181" s="210">
        <f>ROUND(D181*F181,2)</f>
        <v>0</v>
      </c>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row>
    <row r="182" spans="1:51" s="118" customFormat="1" ht="15.75">
      <c r="A182" s="285"/>
      <c r="B182" s="286"/>
      <c r="C182" s="287"/>
      <c r="D182" s="865"/>
      <c r="E182" s="918"/>
      <c r="F182" s="291"/>
      <c r="G182" s="270"/>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row>
    <row r="183" spans="1:51" s="118" customFormat="1" ht="89.25">
      <c r="A183" s="19">
        <v>2</v>
      </c>
      <c r="B183" s="238" t="s">
        <v>341</v>
      </c>
      <c r="C183" s="239" t="s">
        <v>340</v>
      </c>
      <c r="D183" s="866">
        <v>4642</v>
      </c>
      <c r="E183" s="919" t="s">
        <v>115</v>
      </c>
      <c r="F183" s="1629"/>
      <c r="G183" s="210">
        <f>ROUND(D183*F183,2)</f>
        <v>0</v>
      </c>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row>
    <row r="184" spans="1:51" s="118" customFormat="1" ht="15.75">
      <c r="A184" s="285"/>
      <c r="B184" s="286"/>
      <c r="C184" s="287"/>
      <c r="D184" s="865"/>
      <c r="E184" s="918"/>
      <c r="F184" s="291"/>
      <c r="G184" s="270"/>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row>
    <row r="185" spans="1:51" s="118" customFormat="1" ht="38.25">
      <c r="A185" s="19">
        <v>3</v>
      </c>
      <c r="B185" s="238" t="s">
        <v>339</v>
      </c>
      <c r="C185" s="239" t="s">
        <v>342</v>
      </c>
      <c r="D185" s="866">
        <v>534</v>
      </c>
      <c r="E185" s="919" t="s">
        <v>115</v>
      </c>
      <c r="F185" s="1629"/>
      <c r="G185" s="210">
        <f>ROUND(D185*F185,2)</f>
        <v>0</v>
      </c>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row>
    <row r="186" spans="1:51" s="118" customFormat="1" ht="15.75">
      <c r="A186" s="285"/>
      <c r="B186" s="200"/>
      <c r="C186" s="197"/>
      <c r="D186" s="202"/>
      <c r="E186" s="922"/>
      <c r="F186" s="824"/>
      <c r="G186" s="190"/>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row>
    <row r="187" spans="1:51" s="118" customFormat="1" ht="89.25">
      <c r="A187" s="19">
        <v>4</v>
      </c>
      <c r="B187" s="238" t="s">
        <v>312</v>
      </c>
      <c r="C187" s="239" t="s">
        <v>313</v>
      </c>
      <c r="D187" s="866">
        <v>21</v>
      </c>
      <c r="E187" s="919" t="s">
        <v>115</v>
      </c>
      <c r="F187" s="1629"/>
      <c r="G187" s="210">
        <f>ROUND(D187*F187,2)</f>
        <v>0</v>
      </c>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row>
    <row r="188" spans="1:51" s="118" customFormat="1" ht="15.75">
      <c r="A188" s="285"/>
      <c r="B188" s="192"/>
      <c r="C188" s="197"/>
      <c r="D188" s="202"/>
      <c r="E188" s="922"/>
      <c r="F188" s="824"/>
      <c r="G188" s="190"/>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row>
    <row r="189" spans="1:51" s="118" customFormat="1" ht="102.75" thickBot="1">
      <c r="A189" s="19">
        <v>5</v>
      </c>
      <c r="B189" s="238" t="s">
        <v>136</v>
      </c>
      <c r="C189" s="239" t="s">
        <v>135</v>
      </c>
      <c r="D189" s="866">
        <v>62</v>
      </c>
      <c r="E189" s="919" t="s">
        <v>30</v>
      </c>
      <c r="F189" s="1629"/>
      <c r="G189" s="210">
        <f>ROUND(D189*F189,2)</f>
        <v>0</v>
      </c>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row>
    <row r="190" spans="1:51" ht="13.5" thickTop="1">
      <c r="A190" s="240"/>
      <c r="B190" s="241"/>
      <c r="C190" s="232"/>
      <c r="D190" s="863"/>
      <c r="E190" s="930"/>
      <c r="F190" s="242"/>
      <c r="G190" s="233"/>
    </row>
    <row r="191" spans="1:51" ht="13.5" thickBot="1">
      <c r="A191" s="25"/>
      <c r="B191" s="243"/>
      <c r="C191" s="235" t="s">
        <v>116</v>
      </c>
      <c r="D191" s="864"/>
      <c r="E191" s="931"/>
      <c r="F191" s="244"/>
      <c r="G191" s="245">
        <f>SUM(G180:G190)</f>
        <v>0</v>
      </c>
    </row>
    <row r="192" spans="1:51" s="118" customFormat="1" ht="15.75">
      <c r="A192" s="18"/>
      <c r="B192" s="192"/>
      <c r="C192" s="197"/>
      <c r="D192" s="202"/>
      <c r="E192" s="922"/>
      <c r="F192" s="824"/>
      <c r="G192" s="199"/>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row>
    <row r="193" spans="1:51" s="118" customFormat="1" ht="15.75">
      <c r="A193" s="8"/>
      <c r="B193" s="225" t="s">
        <v>137</v>
      </c>
      <c r="C193" s="237" t="s">
        <v>138</v>
      </c>
      <c r="D193" s="788"/>
      <c r="E193" s="929"/>
      <c r="F193" s="825"/>
      <c r="G193" s="227"/>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row>
    <row r="194" spans="1:51" s="118" customFormat="1" ht="15.75">
      <c r="A194" s="6"/>
      <c r="B194" s="288"/>
      <c r="C194" s="289"/>
      <c r="D194" s="862"/>
      <c r="E194" s="920"/>
      <c r="F194" s="824"/>
      <c r="G194" s="190"/>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row>
    <row r="195" spans="1:51" s="118" customFormat="1" ht="51">
      <c r="A195" s="19">
        <v>1</v>
      </c>
      <c r="B195" s="238" t="s">
        <v>140</v>
      </c>
      <c r="C195" s="239" t="s">
        <v>139</v>
      </c>
      <c r="D195" s="866">
        <v>69</v>
      </c>
      <c r="E195" s="919" t="s">
        <v>58</v>
      </c>
      <c r="F195" s="1629"/>
      <c r="G195" s="210">
        <f>ROUND(D195*F195,2)</f>
        <v>0</v>
      </c>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row>
    <row r="196" spans="1:51" s="118" customFormat="1">
      <c r="A196" s="18"/>
      <c r="B196" s="200"/>
      <c r="C196" s="197"/>
      <c r="D196" s="202"/>
      <c r="E196" s="922"/>
      <c r="F196" s="829"/>
      <c r="G196" s="190"/>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row>
    <row r="197" spans="1:51" s="118" customFormat="1" ht="39" thickBot="1">
      <c r="A197" s="18">
        <v>2</v>
      </c>
      <c r="B197" s="200" t="s">
        <v>174</v>
      </c>
      <c r="C197" s="197" t="s">
        <v>173</v>
      </c>
      <c r="D197" s="202">
        <v>37</v>
      </c>
      <c r="E197" s="922" t="s">
        <v>58</v>
      </c>
      <c r="F197" s="1629"/>
      <c r="G197" s="210">
        <f>ROUND(D197*F197,2)</f>
        <v>0</v>
      </c>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row>
    <row r="198" spans="1:51" ht="13.5" thickTop="1">
      <c r="A198" s="240"/>
      <c r="B198" s="241"/>
      <c r="C198" s="232"/>
      <c r="D198" s="863"/>
      <c r="E198" s="930"/>
      <c r="F198" s="242"/>
      <c r="G198" s="233"/>
    </row>
    <row r="199" spans="1:51" ht="26.25" thickBot="1">
      <c r="A199" s="25"/>
      <c r="B199" s="243"/>
      <c r="C199" s="235" t="s">
        <v>168</v>
      </c>
      <c r="D199" s="864"/>
      <c r="E199" s="931"/>
      <c r="F199" s="244"/>
      <c r="G199" s="245">
        <f>SUM(G195:G198)</f>
        <v>0</v>
      </c>
    </row>
    <row r="200" spans="1:51" s="118" customFormat="1" ht="15.75">
      <c r="A200" s="18"/>
      <c r="B200" s="192"/>
      <c r="C200" s="197"/>
      <c r="D200" s="202"/>
      <c r="E200" s="922"/>
      <c r="F200" s="824"/>
      <c r="G200" s="199"/>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row>
    <row r="201" spans="1:51" s="118" customFormat="1" ht="15.75">
      <c r="A201" s="8"/>
      <c r="B201" s="225" t="s">
        <v>137</v>
      </c>
      <c r="C201" s="237" t="s">
        <v>141</v>
      </c>
      <c r="D201" s="788"/>
      <c r="E201" s="929"/>
      <c r="F201" s="825"/>
      <c r="G201" s="227"/>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row>
    <row r="202" spans="1:51" s="118" customFormat="1" ht="15.75">
      <c r="A202" s="285"/>
      <c r="B202" s="286"/>
      <c r="C202" s="287"/>
      <c r="D202" s="865"/>
      <c r="E202" s="918"/>
      <c r="F202" s="291"/>
      <c r="G202" s="270"/>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row>
    <row r="203" spans="1:51" s="118" customFormat="1" ht="51">
      <c r="A203" s="19">
        <v>1</v>
      </c>
      <c r="B203" s="238" t="s">
        <v>143</v>
      </c>
      <c r="C203" s="239" t="s">
        <v>142</v>
      </c>
      <c r="D203" s="546">
        <v>744</v>
      </c>
      <c r="E203" s="919" t="s">
        <v>132</v>
      </c>
      <c r="F203" s="1629"/>
      <c r="G203" s="210">
        <f>ROUND(D203*F203,2)</f>
        <v>0</v>
      </c>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row>
    <row r="204" spans="1:51" s="118" customFormat="1" ht="15.75">
      <c r="A204" s="285"/>
      <c r="B204" s="286"/>
      <c r="C204" s="287"/>
      <c r="D204" s="865"/>
      <c r="E204" s="918"/>
      <c r="F204" s="291"/>
      <c r="G204" s="270"/>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row>
    <row r="205" spans="1:51" s="118" customFormat="1" ht="26.25" thickBot="1">
      <c r="A205" s="19">
        <v>2</v>
      </c>
      <c r="B205" s="238" t="s">
        <v>314</v>
      </c>
      <c r="C205" s="239" t="s">
        <v>315</v>
      </c>
      <c r="D205" s="546">
        <v>6</v>
      </c>
      <c r="E205" s="919" t="s">
        <v>58</v>
      </c>
      <c r="F205" s="1629"/>
      <c r="G205" s="210">
        <f>ROUND(D205*F205,2)</f>
        <v>0</v>
      </c>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row>
    <row r="206" spans="1:51" ht="13.5" thickTop="1">
      <c r="A206" s="240"/>
      <c r="B206" s="241"/>
      <c r="C206" s="232"/>
      <c r="D206" s="863"/>
      <c r="E206" s="930"/>
      <c r="F206" s="242"/>
      <c r="G206" s="233"/>
    </row>
    <row r="207" spans="1:51" ht="13.5" customHeight="1" thickBot="1">
      <c r="A207" s="25"/>
      <c r="B207" s="243"/>
      <c r="C207" s="235" t="s">
        <v>168</v>
      </c>
      <c r="D207" s="864"/>
      <c r="E207" s="931"/>
      <c r="F207" s="244"/>
      <c r="G207" s="245">
        <f>SUM(G203:G206)</f>
        <v>0</v>
      </c>
    </row>
    <row r="208" spans="1:51">
      <c r="A208" s="4"/>
      <c r="B208" s="198"/>
      <c r="C208" s="201"/>
      <c r="D208" s="202"/>
      <c r="E208" s="922"/>
      <c r="F208" s="202"/>
      <c r="G208" s="199"/>
    </row>
    <row r="209" spans="1:7" ht="13.5" thickBot="1">
      <c r="A209" s="203"/>
      <c r="B209" s="204"/>
      <c r="C209" s="205" t="s">
        <v>117</v>
      </c>
      <c r="D209" s="206"/>
      <c r="E209" s="921"/>
      <c r="F209" s="206"/>
      <c r="G209" s="207">
        <f>(G177+G191+G199+G207)</f>
        <v>0</v>
      </c>
    </row>
    <row r="210" spans="1:7" ht="13.5" thickTop="1">
      <c r="D210" s="1630">
        <f>SUM(D24:D205)</f>
        <v>136405.20000000001</v>
      </c>
    </row>
  </sheetData>
  <dataConsolidate/>
  <phoneticPr fontId="0" type="noConversion"/>
  <pageMargins left="0.98425196850393704" right="0.19685039370078741" top="1.299212598425197" bottom="0.78740157480314965" header="0.31496062992125984" footer="0.51181102362204722"/>
  <pageSetup paperSize="9" scale="96" orientation="portrait" r:id="rId1"/>
  <headerFooter alignWithMargins="0">
    <oddHeader>&amp;LR3-441/1298 
Murska Sobota - Gederovci
&amp;RETAPA 1
&amp;A</oddHeader>
    <oddFooter>&amp;C &amp;P</oddFooter>
  </headerFooter>
  <rowBreaks count="7" manualBreakCount="7">
    <brk id="17" max="6" man="1"/>
    <brk id="52" max="6" man="1"/>
    <brk id="79" max="6" man="1"/>
    <brk id="108" max="6" man="1"/>
    <brk id="134" max="6" man="1"/>
    <brk id="177" max="6" man="1"/>
    <brk id="19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6"/>
  <sheetViews>
    <sheetView view="pageBreakPreview" zoomScaleNormal="100" zoomScaleSheetLayoutView="100" workbookViewId="0"/>
  </sheetViews>
  <sheetFormatPr defaultRowHeight="12.75"/>
  <cols>
    <col min="1" max="1" width="7.42578125" style="3" bestFit="1" customWidth="1"/>
    <col min="2" max="2" width="9" style="1" customWidth="1"/>
    <col min="3" max="3" width="32.85546875" style="56" customWidth="1"/>
    <col min="4" max="4" width="8.28515625" style="40" customWidth="1"/>
    <col min="5" max="5" width="5.5703125" style="897" customWidth="1"/>
    <col min="6" max="6" width="13.85546875" style="296" customWidth="1"/>
    <col min="7" max="7" width="16.7109375" style="40" customWidth="1"/>
    <col min="8" max="8" width="11.7109375" style="41" bestFit="1" customWidth="1"/>
    <col min="9" max="9" width="13.85546875" style="117" customWidth="1"/>
    <col min="10" max="10" width="14.42578125" style="133" customWidth="1"/>
    <col min="11" max="56" width="9.140625" style="133"/>
    <col min="57" max="16384" width="9.140625" style="102"/>
  </cols>
  <sheetData>
    <row r="1" spans="1:51" customFormat="1" ht="15.75">
      <c r="A1" s="1"/>
      <c r="B1" s="28" t="s">
        <v>1042</v>
      </c>
      <c r="C1" s="1"/>
      <c r="D1" s="40"/>
      <c r="E1" s="40"/>
      <c r="F1" s="36"/>
      <c r="G1" s="36"/>
    </row>
    <row r="2" spans="1:51" customFormat="1" ht="15.75">
      <c r="A2" s="1"/>
      <c r="B2" s="28" t="s">
        <v>996</v>
      </c>
      <c r="C2" s="1"/>
      <c r="D2" s="40"/>
      <c r="E2" s="40"/>
      <c r="F2" s="36"/>
      <c r="G2" s="36"/>
    </row>
    <row r="3" spans="1:51" customFormat="1" ht="16.5" thickBot="1">
      <c r="A3" s="1"/>
      <c r="B3" s="29"/>
      <c r="C3" s="1"/>
      <c r="D3" s="40"/>
      <c r="E3" s="40"/>
      <c r="F3" s="36"/>
      <c r="G3" s="36"/>
    </row>
    <row r="4" spans="1:51" customFormat="1">
      <c r="A4" s="68" t="s">
        <v>20</v>
      </c>
      <c r="B4" s="72"/>
      <c r="C4" s="69" t="s">
        <v>2</v>
      </c>
      <c r="D4" s="830"/>
      <c r="E4" s="70"/>
      <c r="F4" s="70"/>
      <c r="G4" s="71" t="s">
        <v>133</v>
      </c>
    </row>
    <row r="5" spans="1:51" customFormat="1">
      <c r="A5" s="61"/>
      <c r="B5" s="58"/>
      <c r="C5" s="30"/>
      <c r="D5" s="831"/>
      <c r="E5" s="38"/>
      <c r="F5" s="38"/>
      <c r="G5" s="65"/>
    </row>
    <row r="6" spans="1:51" customFormat="1">
      <c r="A6" s="62" t="s">
        <v>21</v>
      </c>
      <c r="B6" s="57"/>
      <c r="C6" s="33" t="s">
        <v>4</v>
      </c>
      <c r="D6" s="832"/>
      <c r="E6" s="39"/>
      <c r="F6" s="39"/>
      <c r="G6" s="63">
        <f>G32</f>
        <v>0</v>
      </c>
    </row>
    <row r="7" spans="1:51" customFormat="1">
      <c r="A7" s="64"/>
      <c r="B7" s="58"/>
      <c r="C7" s="30"/>
      <c r="D7" s="831"/>
      <c r="E7" s="38"/>
      <c r="F7" s="38"/>
      <c r="G7" s="65"/>
    </row>
    <row r="8" spans="1:51" customFormat="1">
      <c r="A8" s="62" t="s">
        <v>11</v>
      </c>
      <c r="B8" s="57"/>
      <c r="C8" s="33" t="s">
        <v>12</v>
      </c>
      <c r="D8" s="832"/>
      <c r="E8" s="39"/>
      <c r="F8" s="39"/>
      <c r="G8" s="66">
        <f>G61</f>
        <v>0</v>
      </c>
    </row>
    <row r="9" spans="1:51" customFormat="1">
      <c r="A9" s="64"/>
      <c r="B9" s="58"/>
      <c r="C9" s="30"/>
      <c r="D9" s="831"/>
      <c r="E9" s="38"/>
      <c r="F9" s="38"/>
      <c r="G9" s="65"/>
    </row>
    <row r="10" spans="1:51" customFormat="1">
      <c r="A10" s="62" t="s">
        <v>14</v>
      </c>
      <c r="B10" s="57"/>
      <c r="C10" s="33" t="s">
        <v>23</v>
      </c>
      <c r="D10" s="832"/>
      <c r="E10" s="39"/>
      <c r="F10" s="39"/>
      <c r="G10" s="66">
        <f>G72</f>
        <v>0</v>
      </c>
    </row>
    <row r="11" spans="1:51" customFormat="1">
      <c r="A11" s="64"/>
      <c r="B11" s="58"/>
      <c r="C11" s="30"/>
      <c r="D11" s="831"/>
      <c r="E11" s="38"/>
      <c r="F11" s="38"/>
      <c r="G11" s="65"/>
    </row>
    <row r="12" spans="1:51" s="31" customFormat="1">
      <c r="A12" s="62" t="s">
        <v>15</v>
      </c>
      <c r="B12" s="57"/>
      <c r="C12" s="33" t="s">
        <v>29</v>
      </c>
      <c r="D12" s="832"/>
      <c r="E12" s="39"/>
      <c r="F12" s="39"/>
      <c r="G12" s="66">
        <f>G95</f>
        <v>0</v>
      </c>
    </row>
    <row r="13" spans="1:51" customFormat="1" ht="13.5" thickBot="1">
      <c r="A13" s="61"/>
      <c r="B13" s="58"/>
      <c r="C13" s="30"/>
      <c r="D13" s="831"/>
      <c r="E13" s="831"/>
      <c r="F13" s="38"/>
      <c r="G13" s="67"/>
    </row>
    <row r="14" spans="1:51" customFormat="1" ht="13.5" thickBot="1">
      <c r="A14" s="34"/>
      <c r="B14" s="59" t="s">
        <v>22</v>
      </c>
      <c r="C14" s="35"/>
      <c r="D14" s="833"/>
      <c r="E14" s="833"/>
      <c r="F14" s="37"/>
      <c r="G14" s="60">
        <f>SUM(G6:G13)</f>
        <v>0</v>
      </c>
    </row>
    <row r="15" spans="1:51" customFormat="1">
      <c r="A15" s="3"/>
      <c r="B15" s="1"/>
      <c r="C15" s="56"/>
      <c r="D15" s="40"/>
      <c r="E15" s="897"/>
      <c r="F15" s="107"/>
      <c r="G15" s="40"/>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row>
    <row r="16" spans="1:51" ht="13.5" thickBot="1"/>
    <row r="17" spans="1:56" s="157" customFormat="1" ht="26.25" thickTop="1">
      <c r="A17" s="867" t="s">
        <v>0</v>
      </c>
      <c r="B17" s="868" t="s">
        <v>1</v>
      </c>
      <c r="C17" s="818" t="s">
        <v>2</v>
      </c>
      <c r="D17" s="869" t="s">
        <v>129</v>
      </c>
      <c r="E17" s="819" t="s">
        <v>3</v>
      </c>
      <c r="F17" s="869" t="s">
        <v>1000</v>
      </c>
      <c r="G17" s="820" t="s">
        <v>133</v>
      </c>
      <c r="H17" s="41"/>
      <c r="I17" s="316"/>
      <c r="J17" s="133"/>
      <c r="K17" s="317"/>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56">
      <c r="A18" s="4"/>
      <c r="B18" s="5"/>
      <c r="C18" s="47"/>
      <c r="D18" s="834"/>
      <c r="E18" s="898"/>
      <c r="F18" s="278"/>
      <c r="G18" s="208"/>
      <c r="K18" s="125"/>
    </row>
    <row r="19" spans="1:56" ht="15.75">
      <c r="A19" s="6"/>
      <c r="B19" s="7">
        <v>1</v>
      </c>
      <c r="C19" s="48" t="s">
        <v>4</v>
      </c>
      <c r="D19" s="835"/>
      <c r="E19" s="899"/>
      <c r="F19" s="278"/>
      <c r="G19" s="209"/>
      <c r="K19" s="125"/>
    </row>
    <row r="20" spans="1:56" ht="15.75">
      <c r="A20" s="8"/>
      <c r="B20" s="9"/>
      <c r="C20" s="49"/>
      <c r="D20" s="836"/>
      <c r="E20" s="900"/>
      <c r="F20" s="314"/>
      <c r="G20" s="210"/>
      <c r="K20" s="125"/>
    </row>
    <row r="21" spans="1:56">
      <c r="A21" s="6"/>
      <c r="B21" s="10"/>
      <c r="C21" s="50"/>
      <c r="D21" s="835"/>
      <c r="E21" s="899"/>
      <c r="F21" s="318"/>
      <c r="G21" s="209"/>
      <c r="K21" s="125"/>
    </row>
    <row r="22" spans="1:56" ht="38.25">
      <c r="A22" s="11">
        <v>1</v>
      </c>
      <c r="B22" s="12" t="s">
        <v>196</v>
      </c>
      <c r="C22" s="51" t="s">
        <v>199</v>
      </c>
      <c r="D22" s="836">
        <v>0.11799999999999999</v>
      </c>
      <c r="E22" s="901" t="s">
        <v>62</v>
      </c>
      <c r="F22" s="1629"/>
      <c r="G22" s="210">
        <f>ROUND(D22*F22,2)</f>
        <v>0</v>
      </c>
      <c r="I22" s="121"/>
      <c r="K22" s="124"/>
    </row>
    <row r="23" spans="1:56">
      <c r="A23" s="13"/>
      <c r="B23" s="14"/>
      <c r="C23" s="52"/>
      <c r="D23" s="835"/>
      <c r="E23" s="902"/>
      <c r="F23" s="108"/>
      <c r="G23" s="209"/>
      <c r="I23" s="121"/>
      <c r="K23" s="125"/>
    </row>
    <row r="24" spans="1:56" ht="38.25">
      <c r="A24" s="11">
        <v>2</v>
      </c>
      <c r="B24" s="177" t="s">
        <v>198</v>
      </c>
      <c r="C24" s="51" t="s">
        <v>197</v>
      </c>
      <c r="D24" s="836">
        <v>7</v>
      </c>
      <c r="E24" s="901" t="s">
        <v>6</v>
      </c>
      <c r="F24" s="1629"/>
      <c r="G24" s="210">
        <f>ROUND(D24*F24,2)</f>
        <v>0</v>
      </c>
      <c r="I24" s="121"/>
      <c r="K24" s="126"/>
    </row>
    <row r="25" spans="1:56">
      <c r="A25" s="6"/>
      <c r="B25" s="14"/>
      <c r="C25" s="52"/>
      <c r="D25" s="835"/>
      <c r="E25" s="902"/>
      <c r="F25" s="108"/>
      <c r="G25" s="209"/>
      <c r="K25" s="125"/>
    </row>
    <row r="26" spans="1:56" ht="25.5">
      <c r="A26" s="11">
        <v>3</v>
      </c>
      <c r="B26" s="12" t="s">
        <v>35</v>
      </c>
      <c r="C26" s="51" t="s">
        <v>72</v>
      </c>
      <c r="D26" s="836">
        <v>50</v>
      </c>
      <c r="E26" s="901" t="s">
        <v>30</v>
      </c>
      <c r="F26" s="1629"/>
      <c r="G26" s="210">
        <f>ROUND(D26*F26,2)</f>
        <v>0</v>
      </c>
      <c r="I26" s="121"/>
      <c r="K26" s="126"/>
    </row>
    <row r="27" spans="1:56">
      <c r="A27" s="13"/>
      <c r="B27" s="14"/>
      <c r="C27" s="52"/>
      <c r="D27" s="835"/>
      <c r="E27" s="902"/>
      <c r="F27" s="108"/>
      <c r="G27" s="209"/>
      <c r="K27" s="125"/>
    </row>
    <row r="28" spans="1:56" ht="25.5">
      <c r="A28" s="11">
        <v>4</v>
      </c>
      <c r="B28" s="12" t="s">
        <v>126</v>
      </c>
      <c r="C28" s="51" t="s">
        <v>125</v>
      </c>
      <c r="D28" s="836">
        <v>25</v>
      </c>
      <c r="E28" s="901" t="s">
        <v>30</v>
      </c>
      <c r="F28" s="1629"/>
      <c r="G28" s="210">
        <f>ROUND(D28*F28,2)</f>
        <v>0</v>
      </c>
      <c r="I28" s="121"/>
      <c r="K28" s="126"/>
    </row>
    <row r="29" spans="1:56">
      <c r="A29" s="13"/>
      <c r="B29" s="14"/>
      <c r="C29" s="52"/>
      <c r="D29" s="835"/>
      <c r="E29" s="902"/>
      <c r="F29" s="108"/>
      <c r="G29" s="209"/>
      <c r="I29" s="121"/>
      <c r="K29" s="125"/>
    </row>
    <row r="30" spans="1:56" s="103" customFormat="1" ht="26.25" thickBot="1">
      <c r="A30" s="15">
        <v>5</v>
      </c>
      <c r="B30" s="276" t="s">
        <v>157</v>
      </c>
      <c r="C30" s="53" t="s">
        <v>158</v>
      </c>
      <c r="D30" s="838">
        <v>120</v>
      </c>
      <c r="E30" s="903" t="s">
        <v>30</v>
      </c>
      <c r="F30" s="1871"/>
      <c r="G30" s="772">
        <f>ROUND(D30*F30,2)</f>
        <v>0</v>
      </c>
      <c r="H30" s="134"/>
      <c r="I30" s="127"/>
      <c r="J30" s="133"/>
      <c r="K30" s="126"/>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row>
    <row r="31" spans="1:56" ht="13.5" thickTop="1">
      <c r="A31" s="4"/>
      <c r="B31" s="5"/>
      <c r="C31" s="47"/>
      <c r="D31" s="839"/>
      <c r="E31" s="898"/>
      <c r="F31" s="278"/>
      <c r="G31" s="208"/>
      <c r="K31" s="125"/>
    </row>
    <row r="32" spans="1:56" ht="13.5" thickBot="1">
      <c r="A32" s="277"/>
      <c r="B32" s="17"/>
      <c r="C32" s="43" t="s">
        <v>10</v>
      </c>
      <c r="D32" s="840"/>
      <c r="E32" s="904"/>
      <c r="F32" s="279"/>
      <c r="G32" s="214">
        <f>SUM(G21:G31)</f>
        <v>0</v>
      </c>
      <c r="K32" s="125"/>
    </row>
    <row r="33" spans="1:56">
      <c r="A33" s="18"/>
      <c r="B33" s="90"/>
      <c r="C33" s="55"/>
      <c r="D33" s="905"/>
      <c r="E33" s="906"/>
      <c r="F33" s="278"/>
      <c r="G33" s="319"/>
      <c r="K33" s="125"/>
    </row>
    <row r="34" spans="1:56" ht="15.75">
      <c r="A34" s="18"/>
      <c r="B34" s="98" t="s">
        <v>11</v>
      </c>
      <c r="C34" s="99" t="s">
        <v>12</v>
      </c>
      <c r="D34" s="839"/>
      <c r="E34" s="898"/>
      <c r="F34" s="278"/>
      <c r="G34" s="208"/>
      <c r="K34" s="125"/>
    </row>
    <row r="35" spans="1:56" ht="15.75">
      <c r="A35" s="19"/>
      <c r="B35" s="100"/>
      <c r="C35" s="101"/>
      <c r="D35" s="844"/>
      <c r="E35" s="907"/>
      <c r="F35" s="314"/>
      <c r="G35" s="218"/>
      <c r="K35" s="125"/>
    </row>
    <row r="36" spans="1:56">
      <c r="A36" s="18"/>
      <c r="B36" s="20"/>
      <c r="C36" s="55"/>
      <c r="D36" s="839"/>
      <c r="E36" s="898"/>
      <c r="F36" s="278"/>
      <c r="G36" s="208"/>
      <c r="K36" s="125"/>
    </row>
    <row r="37" spans="1:56" ht="38.25">
      <c r="A37" s="19">
        <v>1</v>
      </c>
      <c r="B37" s="21" t="s">
        <v>38</v>
      </c>
      <c r="C37" s="44" t="s">
        <v>151</v>
      </c>
      <c r="D37" s="844">
        <v>12</v>
      </c>
      <c r="E37" s="901" t="s">
        <v>26</v>
      </c>
      <c r="F37" s="1629"/>
      <c r="G37" s="210">
        <f>ROUND(D37*F37,2)</f>
        <v>0</v>
      </c>
      <c r="I37" s="121"/>
      <c r="K37" s="126"/>
    </row>
    <row r="38" spans="1:56" s="103" customFormat="1">
      <c r="A38" s="302"/>
      <c r="B38" s="109"/>
      <c r="C38" s="52"/>
      <c r="D38" s="839"/>
      <c r="E38" s="902"/>
      <c r="F38" s="110"/>
      <c r="G38" s="209"/>
      <c r="H38" s="134"/>
      <c r="I38" s="127"/>
      <c r="J38" s="128"/>
      <c r="K38" s="125"/>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row>
    <row r="39" spans="1:56" s="103" customFormat="1" ht="25.5">
      <c r="A39" s="114">
        <v>2</v>
      </c>
      <c r="B39" s="178" t="s">
        <v>150</v>
      </c>
      <c r="C39" s="51" t="s">
        <v>149</v>
      </c>
      <c r="D39" s="844">
        <v>402</v>
      </c>
      <c r="E39" s="901" t="s">
        <v>26</v>
      </c>
      <c r="F39" s="1629"/>
      <c r="G39" s="210">
        <f>ROUND(D39*F39,2)</f>
        <v>0</v>
      </c>
      <c r="H39" s="134"/>
      <c r="I39" s="127"/>
      <c r="J39" s="128"/>
      <c r="K39" s="126"/>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1:56">
      <c r="A40" s="18"/>
      <c r="B40" s="22"/>
      <c r="C40" s="45"/>
      <c r="D40" s="839"/>
      <c r="E40" s="898"/>
      <c r="F40" s="108"/>
      <c r="G40" s="208"/>
      <c r="I40" s="121"/>
      <c r="K40" s="125"/>
      <c r="L40" s="320"/>
    </row>
    <row r="41" spans="1:56" ht="25.5">
      <c r="A41" s="19">
        <v>3</v>
      </c>
      <c r="B41" s="21" t="s">
        <v>40</v>
      </c>
      <c r="C41" s="44" t="s">
        <v>84</v>
      </c>
      <c r="D41" s="844">
        <v>21</v>
      </c>
      <c r="E41" s="901" t="s">
        <v>26</v>
      </c>
      <c r="F41" s="1629"/>
      <c r="G41" s="210">
        <f>ROUND(D41*F41,2)</f>
        <v>0</v>
      </c>
      <c r="I41" s="121"/>
      <c r="K41" s="126"/>
      <c r="L41" s="321"/>
    </row>
    <row r="42" spans="1:56">
      <c r="A42" s="302"/>
      <c r="B42" s="22"/>
      <c r="C42" s="45"/>
      <c r="D42" s="839"/>
      <c r="E42" s="898"/>
      <c r="F42" s="108"/>
      <c r="G42" s="209"/>
      <c r="I42" s="121"/>
      <c r="K42" s="125"/>
    </row>
    <row r="43" spans="1:56" s="103" customFormat="1" ht="25.5">
      <c r="A43" s="114">
        <v>4</v>
      </c>
      <c r="B43" s="115" t="s">
        <v>61</v>
      </c>
      <c r="C43" s="51" t="s">
        <v>86</v>
      </c>
      <c r="D43" s="845">
        <v>555</v>
      </c>
      <c r="E43" s="901" t="s">
        <v>25</v>
      </c>
      <c r="F43" s="1629"/>
      <c r="G43" s="210">
        <f>ROUND(D43*F43,2)</f>
        <v>0</v>
      </c>
      <c r="H43" s="134"/>
      <c r="I43" s="127"/>
      <c r="J43" s="128"/>
      <c r="K43" s="131"/>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row>
    <row r="44" spans="1:56">
      <c r="A44" s="302"/>
      <c r="B44" s="268"/>
      <c r="C44" s="181"/>
      <c r="D44" s="846"/>
      <c r="E44" s="908"/>
      <c r="F44" s="269"/>
      <c r="G44" s="270"/>
      <c r="I44" s="121"/>
      <c r="K44" s="125"/>
    </row>
    <row r="45" spans="1:56" s="103" customFormat="1" ht="38.25">
      <c r="A45" s="114">
        <v>5</v>
      </c>
      <c r="B45" s="115" t="s">
        <v>180</v>
      </c>
      <c r="C45" s="51" t="s">
        <v>181</v>
      </c>
      <c r="D45" s="845">
        <v>68</v>
      </c>
      <c r="E45" s="901" t="s">
        <v>25</v>
      </c>
      <c r="F45" s="1629"/>
      <c r="G45" s="210">
        <f>ROUND(D45*F45,2)</f>
        <v>0</v>
      </c>
      <c r="H45" s="134"/>
      <c r="I45" s="127"/>
      <c r="J45" s="128"/>
      <c r="K45" s="131"/>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row>
    <row r="46" spans="1:56">
      <c r="A46" s="18"/>
      <c r="B46" s="27"/>
      <c r="C46" s="47"/>
      <c r="D46" s="839"/>
      <c r="E46" s="898"/>
      <c r="F46" s="278"/>
      <c r="G46" s="208"/>
      <c r="K46" s="125"/>
    </row>
    <row r="47" spans="1:56" s="280" customFormat="1" ht="26.25" thickBot="1">
      <c r="A47" s="19">
        <v>6</v>
      </c>
      <c r="B47" s="21" t="s">
        <v>206</v>
      </c>
      <c r="C47" s="44" t="s">
        <v>205</v>
      </c>
      <c r="D47" s="844">
        <v>2</v>
      </c>
      <c r="E47" s="901" t="s">
        <v>26</v>
      </c>
      <c r="F47" s="1629"/>
      <c r="G47" s="210">
        <f>ROUND(D47*F47,2)</f>
        <v>0</v>
      </c>
      <c r="H47" s="41"/>
      <c r="I47" s="121"/>
      <c r="J47" s="133"/>
      <c r="K47" s="126"/>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row>
    <row r="48" spans="1:56" ht="13.5" thickTop="1">
      <c r="A48" s="302"/>
      <c r="B48" s="22"/>
      <c r="C48" s="45"/>
      <c r="D48" s="839"/>
      <c r="E48" s="898"/>
      <c r="F48" s="108"/>
      <c r="G48" s="208"/>
      <c r="I48" s="121"/>
      <c r="K48" s="125"/>
    </row>
    <row r="49" spans="1:63" ht="38.25">
      <c r="A49" s="114">
        <v>7</v>
      </c>
      <c r="B49" s="21" t="s">
        <v>210</v>
      </c>
      <c r="C49" s="44" t="s">
        <v>209</v>
      </c>
      <c r="D49" s="844">
        <v>114</v>
      </c>
      <c r="E49" s="901" t="s">
        <v>26</v>
      </c>
      <c r="F49" s="1629"/>
      <c r="G49" s="210">
        <f>ROUND(D49*F49,2)</f>
        <v>0</v>
      </c>
      <c r="I49" s="121"/>
      <c r="K49" s="126"/>
    </row>
    <row r="50" spans="1:63">
      <c r="A50" s="302"/>
      <c r="B50" s="20"/>
      <c r="C50" s="55"/>
      <c r="D50" s="839"/>
      <c r="E50" s="898"/>
      <c r="F50" s="278"/>
      <c r="G50" s="208"/>
      <c r="K50" s="125"/>
    </row>
    <row r="51" spans="1:63" ht="25.5">
      <c r="A51" s="114">
        <v>8</v>
      </c>
      <c r="B51" s="21" t="s">
        <v>42</v>
      </c>
      <c r="C51" s="44" t="s">
        <v>118</v>
      </c>
      <c r="D51" s="844">
        <v>406</v>
      </c>
      <c r="E51" s="901" t="s">
        <v>25</v>
      </c>
      <c r="F51" s="1629"/>
      <c r="G51" s="210">
        <f>ROUND(D51*F51,2)</f>
        <v>0</v>
      </c>
      <c r="I51" s="121"/>
      <c r="J51" s="117"/>
      <c r="K51" s="126"/>
    </row>
    <row r="52" spans="1:63">
      <c r="A52" s="18"/>
      <c r="B52" s="27"/>
      <c r="C52" s="47"/>
      <c r="D52" s="839"/>
      <c r="E52" s="898"/>
      <c r="F52" s="108"/>
      <c r="G52" s="208"/>
      <c r="H52" s="102"/>
      <c r="I52" s="102"/>
      <c r="J52" s="102"/>
      <c r="K52" s="102"/>
      <c r="L52" s="102"/>
      <c r="M52" s="102"/>
      <c r="N52" s="102"/>
      <c r="O52" s="41"/>
      <c r="P52" s="121"/>
      <c r="R52" s="126"/>
      <c r="BE52" s="133"/>
      <c r="BF52" s="133"/>
      <c r="BG52" s="133"/>
      <c r="BH52" s="133"/>
      <c r="BI52" s="133"/>
      <c r="BJ52" s="133"/>
      <c r="BK52" s="133"/>
    </row>
    <row r="53" spans="1:63" ht="25.5">
      <c r="A53" s="19">
        <v>9</v>
      </c>
      <c r="B53" s="246">
        <v>29113</v>
      </c>
      <c r="C53" s="247" t="s">
        <v>154</v>
      </c>
      <c r="D53" s="844">
        <v>98</v>
      </c>
      <c r="E53" s="901" t="s">
        <v>63</v>
      </c>
      <c r="F53" s="1629"/>
      <c r="G53" s="210">
        <f>ROUND(D53*F53,2)</f>
        <v>0</v>
      </c>
      <c r="H53" s="102"/>
      <c r="I53" s="102"/>
      <c r="J53" s="102"/>
      <c r="K53" s="102"/>
      <c r="L53" s="102"/>
      <c r="M53" s="102"/>
      <c r="N53" s="102"/>
      <c r="O53" s="41"/>
      <c r="P53" s="121"/>
      <c r="R53" s="125"/>
      <c r="BE53" s="133"/>
      <c r="BF53" s="133"/>
      <c r="BG53" s="133"/>
      <c r="BH53" s="133"/>
      <c r="BI53" s="133"/>
      <c r="BJ53" s="133"/>
      <c r="BK53" s="133"/>
    </row>
    <row r="54" spans="1:63">
      <c r="A54" s="302"/>
      <c r="B54" s="27"/>
      <c r="C54" s="47"/>
      <c r="D54" s="839"/>
      <c r="E54" s="898"/>
      <c r="F54" s="108"/>
      <c r="G54" s="208"/>
      <c r="H54" s="102"/>
      <c r="I54" s="102"/>
      <c r="J54" s="102"/>
      <c r="K54" s="102"/>
      <c r="L54" s="102"/>
      <c r="M54" s="102"/>
      <c r="N54" s="102"/>
      <c r="O54" s="41"/>
      <c r="P54" s="121"/>
      <c r="R54" s="126"/>
      <c r="BE54" s="133"/>
      <c r="BF54" s="133"/>
      <c r="BG54" s="133"/>
      <c r="BH54" s="133"/>
      <c r="BI54" s="133"/>
      <c r="BJ54" s="133"/>
      <c r="BK54" s="133"/>
    </row>
    <row r="55" spans="1:63" ht="25.5">
      <c r="A55" s="114">
        <v>10</v>
      </c>
      <c r="B55" s="246">
        <v>29121</v>
      </c>
      <c r="C55" s="247" t="s">
        <v>247</v>
      </c>
      <c r="D55" s="844">
        <v>846</v>
      </c>
      <c r="E55" s="901" t="s">
        <v>63</v>
      </c>
      <c r="F55" s="1629"/>
      <c r="G55" s="210">
        <f>ROUND(D55*F55,2)</f>
        <v>0</v>
      </c>
      <c r="H55" s="102"/>
      <c r="I55" s="102"/>
      <c r="J55" s="102"/>
      <c r="K55" s="102"/>
      <c r="L55" s="102"/>
      <c r="M55" s="102"/>
      <c r="N55" s="102"/>
      <c r="O55" s="41"/>
      <c r="P55" s="121"/>
      <c r="R55" s="125"/>
      <c r="BE55" s="133"/>
      <c r="BF55" s="133"/>
      <c r="BG55" s="133"/>
      <c r="BH55" s="133"/>
      <c r="BI55" s="133"/>
      <c r="BJ55" s="133"/>
      <c r="BK55" s="133"/>
    </row>
    <row r="56" spans="1:63">
      <c r="A56" s="302"/>
      <c r="B56" s="27"/>
      <c r="C56" s="47"/>
      <c r="D56" s="839"/>
      <c r="E56" s="898"/>
      <c r="F56" s="108"/>
      <c r="G56" s="208"/>
      <c r="H56" s="102"/>
      <c r="I56" s="102"/>
      <c r="J56" s="102"/>
      <c r="K56" s="102"/>
      <c r="L56" s="102"/>
      <c r="M56" s="102"/>
      <c r="N56" s="102"/>
      <c r="O56" s="41"/>
      <c r="P56" s="121"/>
      <c r="R56" s="126"/>
      <c r="BE56" s="133"/>
      <c r="BF56" s="133"/>
      <c r="BG56" s="133"/>
      <c r="BH56" s="133"/>
      <c r="BI56" s="133"/>
      <c r="BJ56" s="133"/>
      <c r="BK56" s="133"/>
    </row>
    <row r="57" spans="1:63" ht="25.5">
      <c r="A57" s="114">
        <v>11</v>
      </c>
      <c r="B57" s="246">
        <v>29133</v>
      </c>
      <c r="C57" s="247" t="s">
        <v>43</v>
      </c>
      <c r="D57" s="844">
        <v>418</v>
      </c>
      <c r="E57" s="901" t="s">
        <v>26</v>
      </c>
      <c r="F57" s="1629"/>
      <c r="G57" s="210">
        <f>ROUND(D57*F57,2)</f>
        <v>0</v>
      </c>
      <c r="H57" s="296"/>
      <c r="I57" s="102"/>
      <c r="J57" s="102"/>
      <c r="K57" s="102"/>
      <c r="L57" s="102"/>
      <c r="M57" s="102"/>
      <c r="N57" s="102"/>
      <c r="O57" s="41"/>
      <c r="P57" s="121"/>
      <c r="R57" s="125"/>
      <c r="BE57" s="133"/>
      <c r="BF57" s="133"/>
      <c r="BG57" s="133"/>
      <c r="BH57" s="133"/>
      <c r="BI57" s="133"/>
      <c r="BJ57" s="133"/>
      <c r="BK57" s="133"/>
    </row>
    <row r="58" spans="1:63" s="281" customFormat="1" ht="13.5" thickBot="1">
      <c r="A58" s="18"/>
      <c r="B58" s="27"/>
      <c r="C58" s="47"/>
      <c r="D58" s="839"/>
      <c r="E58" s="902"/>
      <c r="F58" s="108"/>
      <c r="G58" s="209"/>
      <c r="H58" s="41"/>
      <c r="I58" s="117"/>
      <c r="J58" s="133"/>
      <c r="K58" s="125"/>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row>
    <row r="59" spans="1:63" s="282" customFormat="1" ht="26.25" thickBot="1">
      <c r="A59" s="23">
        <v>12</v>
      </c>
      <c r="B59" s="24" t="s">
        <v>44</v>
      </c>
      <c r="C59" s="46" t="s">
        <v>45</v>
      </c>
      <c r="D59" s="847">
        <v>5</v>
      </c>
      <c r="E59" s="909" t="s">
        <v>26</v>
      </c>
      <c r="F59" s="1871"/>
      <c r="G59" s="772">
        <f>ROUND(D59*F59,2)</f>
        <v>0</v>
      </c>
      <c r="H59" s="41"/>
      <c r="I59" s="117"/>
      <c r="J59" s="133"/>
      <c r="K59" s="125"/>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1:63" ht="13.5" thickTop="1">
      <c r="A60" s="92"/>
      <c r="B60" s="93"/>
      <c r="C60" s="94"/>
      <c r="D60" s="848"/>
      <c r="E60" s="910"/>
      <c r="F60" s="278"/>
      <c r="G60" s="299"/>
      <c r="K60" s="125"/>
    </row>
    <row r="61" spans="1:63" ht="13.5" thickBot="1">
      <c r="A61" s="283"/>
      <c r="B61" s="17"/>
      <c r="C61" s="43" t="s">
        <v>13</v>
      </c>
      <c r="D61" s="840"/>
      <c r="E61" s="904"/>
      <c r="F61" s="279"/>
      <c r="G61" s="214">
        <f>SUM(G36:G60)</f>
        <v>0</v>
      </c>
      <c r="K61" s="125"/>
    </row>
    <row r="62" spans="1:63">
      <c r="A62" s="95"/>
      <c r="B62" s="96"/>
      <c r="C62" s="97"/>
      <c r="D62" s="849"/>
      <c r="E62" s="911"/>
      <c r="F62" s="313"/>
      <c r="G62" s="220"/>
      <c r="K62" s="125"/>
    </row>
    <row r="63" spans="1:63" ht="15.75">
      <c r="A63" s="18"/>
      <c r="B63" s="98" t="s">
        <v>14</v>
      </c>
      <c r="C63" s="99" t="s">
        <v>23</v>
      </c>
      <c r="D63" s="839"/>
      <c r="E63" s="898"/>
      <c r="F63" s="278"/>
      <c r="G63" s="208"/>
      <c r="K63" s="125"/>
    </row>
    <row r="64" spans="1:63" ht="15.75">
      <c r="A64" s="19"/>
      <c r="B64" s="100"/>
      <c r="C64" s="101"/>
      <c r="D64" s="844"/>
      <c r="E64" s="907"/>
      <c r="F64" s="314"/>
      <c r="G64" s="218"/>
      <c r="I64" s="121"/>
      <c r="K64" s="125"/>
    </row>
    <row r="65" spans="1:56">
      <c r="A65" s="18"/>
      <c r="B65" s="22"/>
      <c r="C65" s="45"/>
      <c r="D65" s="839"/>
      <c r="E65" s="898"/>
      <c r="F65" s="108"/>
      <c r="G65" s="209"/>
      <c r="K65" s="125"/>
    </row>
    <row r="66" spans="1:56" ht="51">
      <c r="A66" s="19">
        <v>1</v>
      </c>
      <c r="B66" s="180" t="s">
        <v>87</v>
      </c>
      <c r="C66" s="44" t="s">
        <v>88</v>
      </c>
      <c r="D66" s="844">
        <v>116</v>
      </c>
      <c r="E66" s="907" t="s">
        <v>26</v>
      </c>
      <c r="F66" s="1629"/>
      <c r="G66" s="210">
        <f>ROUND(D66*F66,2)</f>
        <v>0</v>
      </c>
      <c r="I66" s="121"/>
      <c r="K66" s="125"/>
    </row>
    <row r="67" spans="1:56">
      <c r="A67" s="18"/>
      <c r="B67" s="22"/>
      <c r="C67" s="45"/>
      <c r="D67" s="839"/>
      <c r="E67" s="898"/>
      <c r="F67" s="278"/>
      <c r="G67" s="209"/>
      <c r="K67" s="125"/>
    </row>
    <row r="68" spans="1:56" ht="38.25">
      <c r="A68" s="19">
        <v>2</v>
      </c>
      <c r="B68" s="180" t="s">
        <v>156</v>
      </c>
      <c r="C68" s="44" t="s">
        <v>155</v>
      </c>
      <c r="D68" s="844">
        <v>298</v>
      </c>
      <c r="E68" s="907" t="s">
        <v>25</v>
      </c>
      <c r="F68" s="1629"/>
      <c r="G68" s="210">
        <f>ROUND(D68*F68,2)</f>
        <v>0</v>
      </c>
      <c r="K68" s="125"/>
    </row>
    <row r="69" spans="1:56">
      <c r="A69" s="18"/>
      <c r="B69" s="22"/>
      <c r="C69" s="45"/>
      <c r="D69" s="839"/>
      <c r="E69" s="898"/>
      <c r="F69" s="108"/>
      <c r="G69" s="209"/>
      <c r="K69" s="125"/>
    </row>
    <row r="70" spans="1:56" ht="26.25" thickBot="1">
      <c r="A70" s="23">
        <v>3</v>
      </c>
      <c r="B70" s="24" t="s">
        <v>128</v>
      </c>
      <c r="C70" s="46" t="s">
        <v>127</v>
      </c>
      <c r="D70" s="847">
        <v>36</v>
      </c>
      <c r="E70" s="909" t="s">
        <v>36</v>
      </c>
      <c r="F70" s="1871"/>
      <c r="G70" s="772">
        <f>ROUND(D70*F70,2)</f>
        <v>0</v>
      </c>
      <c r="K70" s="125"/>
    </row>
    <row r="71" spans="1:56" ht="13.5" thickTop="1">
      <c r="A71" s="18"/>
      <c r="B71" s="90"/>
      <c r="C71" s="47"/>
      <c r="D71" s="839"/>
      <c r="E71" s="898"/>
      <c r="F71" s="278"/>
      <c r="G71" s="208"/>
      <c r="K71" s="125"/>
    </row>
    <row r="72" spans="1:56" ht="26.25" thickBot="1">
      <c r="A72" s="25"/>
      <c r="B72" s="91"/>
      <c r="C72" s="43" t="s">
        <v>24</v>
      </c>
      <c r="D72" s="840"/>
      <c r="E72" s="904"/>
      <c r="F72" s="279"/>
      <c r="G72" s="214">
        <f>SUM(G65:G71)</f>
        <v>0</v>
      </c>
      <c r="K72" s="125"/>
    </row>
    <row r="73" spans="1:56" s="118" customFormat="1" ht="15.75">
      <c r="A73" s="92"/>
      <c r="B73" s="182"/>
      <c r="C73" s="183"/>
      <c r="D73" s="856"/>
      <c r="E73" s="912"/>
      <c r="F73" s="823"/>
      <c r="G73" s="184"/>
      <c r="H73" s="133"/>
      <c r="I73" s="133"/>
      <c r="J73" s="133"/>
      <c r="K73" s="119"/>
      <c r="L73" s="117"/>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row>
    <row r="74" spans="1:56" s="118" customFormat="1" ht="15.75">
      <c r="A74" s="185"/>
      <c r="B74" s="186" t="s">
        <v>28</v>
      </c>
      <c r="C74" s="187" t="s">
        <v>103</v>
      </c>
      <c r="D74" s="857"/>
      <c r="E74" s="913"/>
      <c r="F74" s="824"/>
      <c r="G74" s="188"/>
      <c r="H74" s="133"/>
      <c r="I74" s="133"/>
      <c r="J74" s="133"/>
      <c r="K74" s="119"/>
      <c r="L74" s="117"/>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row>
    <row r="75" spans="1:56" s="118" customFormat="1" ht="18" customHeight="1">
      <c r="A75" s="221"/>
      <c r="B75" s="222"/>
      <c r="C75" s="223"/>
      <c r="D75" s="858"/>
      <c r="E75" s="914"/>
      <c r="F75" s="825"/>
      <c r="G75" s="224"/>
      <c r="H75" s="133"/>
      <c r="I75" s="133"/>
      <c r="J75" s="133"/>
      <c r="K75" s="117"/>
      <c r="L75" s="117"/>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row>
    <row r="76" spans="1:56" s="118" customFormat="1" ht="15.75">
      <c r="A76" s="191"/>
      <c r="B76" s="192"/>
      <c r="C76" s="193"/>
      <c r="D76" s="860"/>
      <c r="E76" s="915"/>
      <c r="F76" s="824"/>
      <c r="G76" s="194"/>
      <c r="H76" s="133"/>
      <c r="I76" s="133"/>
      <c r="J76" s="133"/>
      <c r="K76" s="117"/>
      <c r="L76" s="117"/>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1:56" s="118" customFormat="1" ht="38.25">
      <c r="A77" s="11">
        <v>1</v>
      </c>
      <c r="B77" s="228" t="s">
        <v>106</v>
      </c>
      <c r="C77" s="229" t="s">
        <v>107</v>
      </c>
      <c r="D77" s="861">
        <v>2</v>
      </c>
      <c r="E77" s="859" t="s">
        <v>6</v>
      </c>
      <c r="F77" s="1629"/>
      <c r="G77" s="210">
        <f>ROUND(D77*F77,2)</f>
        <v>0</v>
      </c>
      <c r="H77" s="133"/>
      <c r="I77" s="133"/>
      <c r="J77" s="133"/>
      <c r="K77" s="117"/>
      <c r="L77" s="117"/>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1:56" s="118" customFormat="1" ht="15.75">
      <c r="A78" s="13"/>
      <c r="B78" s="195"/>
      <c r="C78" s="196"/>
      <c r="D78" s="862"/>
      <c r="E78" s="916"/>
      <c r="F78" s="824"/>
      <c r="G78" s="190"/>
      <c r="H78" s="133"/>
      <c r="I78" s="133"/>
      <c r="J78" s="133"/>
      <c r="K78" s="117"/>
      <c r="L78" s="117"/>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1:56" s="118" customFormat="1" ht="51">
      <c r="A79" s="11">
        <v>2</v>
      </c>
      <c r="B79" s="228" t="s">
        <v>188</v>
      </c>
      <c r="C79" s="229" t="s">
        <v>110</v>
      </c>
      <c r="D79" s="788">
        <v>1</v>
      </c>
      <c r="E79" s="859" t="s">
        <v>6</v>
      </c>
      <c r="F79" s="1629"/>
      <c r="G79" s="210">
        <f>ROUND(D79*F79,2)</f>
        <v>0</v>
      </c>
      <c r="H79" s="133"/>
      <c r="I79" s="133"/>
      <c r="J79" s="133"/>
      <c r="K79" s="117"/>
      <c r="L79" s="117"/>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1:56" s="118" customFormat="1" ht="15.75">
      <c r="A80" s="191"/>
      <c r="B80" s="195"/>
      <c r="C80" s="196"/>
      <c r="D80" s="862"/>
      <c r="E80" s="916"/>
      <c r="F80" s="824"/>
      <c r="G80" s="190"/>
      <c r="H80" s="133"/>
      <c r="I80" s="133"/>
      <c r="J80" s="133"/>
      <c r="K80" s="117"/>
      <c r="L80" s="117"/>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1:56" s="118" customFormat="1" ht="51">
      <c r="A81" s="11">
        <v>3</v>
      </c>
      <c r="B81" s="228" t="s">
        <v>189</v>
      </c>
      <c r="C81" s="229" t="s">
        <v>190</v>
      </c>
      <c r="D81" s="788">
        <v>1</v>
      </c>
      <c r="E81" s="859" t="s">
        <v>6</v>
      </c>
      <c r="F81" s="1629"/>
      <c r="G81" s="210">
        <f>ROUND(D81*F81,2)</f>
        <v>0</v>
      </c>
      <c r="H81" s="133"/>
      <c r="I81" s="133"/>
      <c r="J81" s="133"/>
      <c r="K81" s="117"/>
      <c r="L81" s="117"/>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2" spans="1:56" s="103" customFormat="1" ht="15.75">
      <c r="A82" s="13"/>
      <c r="B82" s="195"/>
      <c r="C82" s="196"/>
      <c r="D82" s="862"/>
      <c r="E82" s="916"/>
      <c r="F82" s="917"/>
      <c r="G82" s="190"/>
      <c r="H82" s="134"/>
      <c r="I82" s="30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row>
    <row r="83" spans="1:56" s="134" customFormat="1" ht="63.75">
      <c r="A83" s="11">
        <v>4</v>
      </c>
      <c r="B83" s="228" t="s">
        <v>316</v>
      </c>
      <c r="C83" s="229" t="s">
        <v>356</v>
      </c>
      <c r="D83" s="788">
        <v>2</v>
      </c>
      <c r="E83" s="859" t="s">
        <v>6</v>
      </c>
      <c r="F83" s="1629"/>
      <c r="G83" s="210">
        <f>ROUND(D83*F83,2)</f>
        <v>0</v>
      </c>
      <c r="I83" s="30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row>
    <row r="84" spans="1:56" s="118" customFormat="1" ht="15.75">
      <c r="A84" s="191"/>
      <c r="B84" s="195"/>
      <c r="C84" s="196"/>
      <c r="D84" s="862"/>
      <c r="E84" s="916"/>
      <c r="F84" s="824"/>
      <c r="G84" s="190"/>
      <c r="H84" s="133"/>
      <c r="I84" s="133"/>
      <c r="J84" s="133"/>
      <c r="K84" s="117"/>
      <c r="L84" s="117"/>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row>
    <row r="85" spans="1:56" s="118" customFormat="1" ht="63.75">
      <c r="A85" s="11">
        <v>5</v>
      </c>
      <c r="B85" s="228" t="s">
        <v>358</v>
      </c>
      <c r="C85" s="229" t="s">
        <v>357</v>
      </c>
      <c r="D85" s="788">
        <v>2</v>
      </c>
      <c r="E85" s="859" t="s">
        <v>6</v>
      </c>
      <c r="F85" s="1629"/>
      <c r="G85" s="210">
        <f>ROUND(D85*F85,2)</f>
        <v>0</v>
      </c>
      <c r="H85" s="133"/>
      <c r="I85" s="133"/>
      <c r="J85" s="133"/>
      <c r="K85" s="121"/>
      <c r="L85" s="117"/>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1:56" s="118" customFormat="1" ht="15.75">
      <c r="A86" s="13"/>
      <c r="B86" s="286"/>
      <c r="C86" s="287"/>
      <c r="D86" s="865"/>
      <c r="E86" s="918"/>
      <c r="F86" s="291"/>
      <c r="G86" s="270"/>
      <c r="H86" s="133"/>
      <c r="I86" s="133"/>
      <c r="J86" s="133"/>
      <c r="K86" s="117"/>
      <c r="L86" s="117"/>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row>
    <row r="87" spans="1:56" s="118" customFormat="1" ht="89.25">
      <c r="A87" s="11">
        <v>6</v>
      </c>
      <c r="B87" s="238" t="s">
        <v>317</v>
      </c>
      <c r="C87" s="239" t="s">
        <v>318</v>
      </c>
      <c r="D87" s="866">
        <v>201</v>
      </c>
      <c r="E87" s="919" t="s">
        <v>115</v>
      </c>
      <c r="F87" s="1629"/>
      <c r="G87" s="210">
        <f>ROUND(D87*F87,2)</f>
        <v>0</v>
      </c>
      <c r="H87" s="133"/>
      <c r="I87" s="133"/>
      <c r="J87" s="133"/>
      <c r="K87" s="117"/>
      <c r="L87" s="117"/>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row>
    <row r="88" spans="1:56" s="118" customFormat="1" ht="15.75">
      <c r="A88" s="191"/>
      <c r="B88" s="286"/>
      <c r="C88" s="287"/>
      <c r="D88" s="865"/>
      <c r="E88" s="918"/>
      <c r="F88" s="291"/>
      <c r="G88" s="270"/>
      <c r="H88" s="133"/>
      <c r="I88" s="133"/>
      <c r="J88" s="133"/>
      <c r="K88" s="117"/>
      <c r="L88" s="117"/>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row>
    <row r="89" spans="1:56" s="118" customFormat="1" ht="38.25">
      <c r="A89" s="11">
        <v>7</v>
      </c>
      <c r="B89" s="238" t="s">
        <v>319</v>
      </c>
      <c r="C89" s="239" t="s">
        <v>320</v>
      </c>
      <c r="D89" s="866">
        <v>89</v>
      </c>
      <c r="E89" s="919" t="s">
        <v>115</v>
      </c>
      <c r="F89" s="1629"/>
      <c r="G89" s="210">
        <f>ROUND(D89*F89,2)</f>
        <v>0</v>
      </c>
      <c r="H89" s="133"/>
      <c r="I89" s="133"/>
      <c r="J89" s="133"/>
      <c r="K89" s="117"/>
      <c r="L89" s="117"/>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row>
    <row r="90" spans="1:56" s="118" customFormat="1" ht="15.75">
      <c r="A90" s="6"/>
      <c r="B90" s="288"/>
      <c r="C90" s="289"/>
      <c r="D90" s="862"/>
      <c r="E90" s="920"/>
      <c r="F90" s="824"/>
      <c r="G90" s="190"/>
      <c r="H90" s="133"/>
      <c r="I90" s="133"/>
      <c r="J90" s="133"/>
      <c r="K90" s="117"/>
      <c r="L90" s="117"/>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row>
    <row r="91" spans="1:56" s="118" customFormat="1" ht="102">
      <c r="A91" s="19">
        <v>8</v>
      </c>
      <c r="B91" s="238" t="s">
        <v>335</v>
      </c>
      <c r="C91" s="239" t="s">
        <v>334</v>
      </c>
      <c r="D91" s="866">
        <v>6</v>
      </c>
      <c r="E91" s="919" t="s">
        <v>25</v>
      </c>
      <c r="F91" s="1629"/>
      <c r="G91" s="210">
        <f>ROUND(D91*F91,2)</f>
        <v>0</v>
      </c>
      <c r="H91" s="133"/>
      <c r="I91" s="133"/>
      <c r="J91" s="133"/>
      <c r="K91" s="117"/>
      <c r="L91" s="117"/>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row>
    <row r="92" spans="1:56" s="118" customFormat="1" ht="15.75">
      <c r="A92" s="6"/>
      <c r="B92" s="288"/>
      <c r="C92" s="289"/>
      <c r="D92" s="862"/>
      <c r="E92" s="920"/>
      <c r="F92" s="824"/>
      <c r="G92" s="190"/>
      <c r="H92" s="133"/>
      <c r="I92" s="133"/>
      <c r="J92" s="133"/>
      <c r="K92" s="117"/>
      <c r="L92" s="117"/>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row>
    <row r="93" spans="1:56" s="118" customFormat="1" ht="102.75" thickBot="1">
      <c r="A93" s="23">
        <v>9</v>
      </c>
      <c r="B93" s="310" t="s">
        <v>343</v>
      </c>
      <c r="C93" s="311" t="s">
        <v>344</v>
      </c>
      <c r="D93" s="206">
        <v>6</v>
      </c>
      <c r="E93" s="921" t="s">
        <v>25</v>
      </c>
      <c r="F93" s="1871"/>
      <c r="G93" s="772">
        <f>ROUND(D93*F93,2)</f>
        <v>0</v>
      </c>
      <c r="H93" s="133"/>
      <c r="I93" s="133"/>
      <c r="J93" s="133"/>
      <c r="K93" s="117"/>
      <c r="L93" s="117"/>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row>
    <row r="94" spans="1:56" ht="13.5" thickTop="1">
      <c r="A94" s="4"/>
      <c r="B94" s="198"/>
      <c r="C94" s="201"/>
      <c r="D94" s="202"/>
      <c r="E94" s="922"/>
      <c r="F94" s="202"/>
      <c r="G94" s="199"/>
    </row>
    <row r="95" spans="1:56" ht="13.5" thickBot="1">
      <c r="A95" s="203"/>
      <c r="B95" s="204"/>
      <c r="C95" s="205" t="s">
        <v>117</v>
      </c>
      <c r="D95" s="206"/>
      <c r="E95" s="921"/>
      <c r="F95" s="206"/>
      <c r="G95" s="207">
        <f>SUM(G76:G94)</f>
        <v>0</v>
      </c>
    </row>
    <row r="96" spans="1:56" ht="13.5" thickTop="1">
      <c r="D96" s="1630">
        <f>SUM(D22:D93)</f>
        <v>3909.1179999999999</v>
      </c>
    </row>
  </sheetData>
  <dataConsolidate/>
  <phoneticPr fontId="26" type="noConversion"/>
  <pageMargins left="0.98425196850393704" right="0.19685039370078741" top="1.299212598425197" bottom="0.78740157480314965" header="0.31496062992125984" footer="0.51181102362204722"/>
  <pageSetup paperSize="9" scale="74" orientation="portrait" r:id="rId1"/>
  <headerFooter alignWithMargins="0">
    <oddHeader>&amp;LR3-441/1298 
Murska Sobota - Gederovci
&amp;RETAPA 1
&amp;A</oddHeader>
    <oddFooter>&amp;C &amp;P</oddFooter>
  </headerFooter>
  <rowBreaks count="3" manualBreakCount="3">
    <brk id="15" max="6" man="1"/>
    <brk id="51" max="6" man="1"/>
    <brk id="88"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100" zoomScaleSheetLayoutView="100" workbookViewId="0"/>
  </sheetViews>
  <sheetFormatPr defaultRowHeight="12.75"/>
  <cols>
    <col min="1" max="1" width="5.5703125" customWidth="1"/>
    <col min="2" max="2" width="5.42578125" style="102" customWidth="1"/>
    <col min="3" max="3" width="36.140625" customWidth="1"/>
    <col min="4" max="4" width="7.85546875" customWidth="1"/>
    <col min="5" max="5" width="9.140625" style="36" customWidth="1"/>
    <col min="6" max="6" width="9.140625" style="36"/>
    <col min="7" max="7" width="18.140625" style="36" customWidth="1"/>
  </cols>
  <sheetData>
    <row r="1" spans="1:7" ht="15.75">
      <c r="A1" s="531"/>
      <c r="B1" s="1883" t="s">
        <v>928</v>
      </c>
      <c r="C1" s="1884"/>
      <c r="D1" s="1884"/>
      <c r="E1" s="1884"/>
      <c r="F1" s="1884"/>
      <c r="G1" s="1884"/>
    </row>
    <row r="2" spans="1:7" ht="18">
      <c r="A2" s="531"/>
      <c r="B2" s="763"/>
      <c r="C2" s="764" t="s">
        <v>990</v>
      </c>
      <c r="D2" s="764"/>
      <c r="E2" s="896"/>
      <c r="F2" s="896"/>
      <c r="G2" s="896"/>
    </row>
    <row r="3" spans="1:7" ht="15" thickBot="1">
      <c r="A3" s="531"/>
      <c r="B3" s="559"/>
      <c r="C3" s="596"/>
      <c r="D3" s="596"/>
      <c r="E3" s="360"/>
      <c r="F3" s="360"/>
      <c r="G3" s="581"/>
    </row>
    <row r="4" spans="1:7" ht="15" thickBot="1">
      <c r="A4" s="531"/>
      <c r="B4" s="873" t="s">
        <v>436</v>
      </c>
      <c r="C4" s="874" t="s">
        <v>732</v>
      </c>
      <c r="D4" s="875"/>
      <c r="E4" s="876"/>
      <c r="F4" s="877"/>
      <c r="G4" s="878">
        <f xml:space="preserve"> '1.3-vodovod'!G24</f>
        <v>0</v>
      </c>
    </row>
    <row r="5" spans="1:7" ht="15" thickBot="1">
      <c r="A5" s="531"/>
      <c r="B5" s="873" t="s">
        <v>438</v>
      </c>
      <c r="C5" s="874" t="s">
        <v>860</v>
      </c>
      <c r="D5" s="875"/>
      <c r="E5" s="876"/>
      <c r="F5" s="877"/>
      <c r="G5" s="878">
        <f xml:space="preserve"> '1.3-vodovod'!G40</f>
        <v>0</v>
      </c>
    </row>
    <row r="6" spans="1:7" ht="15" thickBot="1">
      <c r="A6" s="531"/>
      <c r="B6" s="873" t="s">
        <v>442</v>
      </c>
      <c r="C6" s="874" t="s">
        <v>862</v>
      </c>
      <c r="D6" s="875"/>
      <c r="E6" s="876"/>
      <c r="F6" s="877"/>
      <c r="G6" s="878">
        <f xml:space="preserve"> '1.3-vodovod'!G55</f>
        <v>0</v>
      </c>
    </row>
    <row r="7" spans="1:7" ht="15" thickBot="1">
      <c r="A7" s="531"/>
      <c r="B7" s="873" t="s">
        <v>444</v>
      </c>
      <c r="C7" s="874" t="s">
        <v>863</v>
      </c>
      <c r="D7" s="875"/>
      <c r="E7" s="876"/>
      <c r="F7" s="877"/>
      <c r="G7" s="879">
        <f xml:space="preserve"> '1.3-vodovod'!G61</f>
        <v>0</v>
      </c>
    </row>
    <row r="8" spans="1:7" ht="15" thickBot="1">
      <c r="A8" s="531"/>
      <c r="B8" s="880"/>
      <c r="C8" s="880"/>
      <c r="D8" s="553"/>
      <c r="E8" s="881"/>
      <c r="F8" s="389"/>
      <c r="G8" s="397"/>
    </row>
    <row r="9" spans="1:7" ht="15" thickBot="1">
      <c r="A9" s="531"/>
      <c r="B9" s="680" t="s">
        <v>223</v>
      </c>
      <c r="C9" s="557" t="s">
        <v>22</v>
      </c>
      <c r="D9" s="1635"/>
      <c r="E9" s="1636"/>
      <c r="F9" s="681"/>
      <c r="G9" s="675">
        <f>SUM(G4:G7)</f>
        <v>0</v>
      </c>
    </row>
    <row r="10" spans="1:7" ht="15">
      <c r="A10" s="531"/>
      <c r="B10" s="682"/>
      <c r="C10" s="682"/>
      <c r="D10" s="683"/>
      <c r="E10" s="684"/>
      <c r="F10" s="685"/>
      <c r="G10" s="679"/>
    </row>
    <row r="11" spans="1:7" ht="13.5" thickBot="1">
      <c r="A11" s="687"/>
      <c r="B11" s="884"/>
      <c r="C11" s="686"/>
      <c r="D11" s="568"/>
      <c r="E11" s="581"/>
      <c r="F11" s="579"/>
      <c r="G11" s="579"/>
    </row>
    <row r="12" spans="1:7" ht="26.25" thickBot="1">
      <c r="A12" s="1885" t="s">
        <v>720</v>
      </c>
      <c r="B12" s="1885"/>
      <c r="C12" s="1637" t="s">
        <v>721</v>
      </c>
      <c r="D12" s="1637" t="s">
        <v>539</v>
      </c>
      <c r="E12" s="1638" t="s">
        <v>383</v>
      </c>
      <c r="F12" s="1638" t="s">
        <v>384</v>
      </c>
      <c r="G12" s="1639" t="s">
        <v>722</v>
      </c>
    </row>
    <row r="13" spans="1:7" ht="13.5" thickBot="1">
      <c r="A13" s="738"/>
      <c r="B13" s="885"/>
      <c r="C13" s="739"/>
      <c r="D13" s="740"/>
      <c r="E13" s="741"/>
      <c r="F13" s="741"/>
      <c r="G13" s="742"/>
    </row>
    <row r="14" spans="1:7" ht="13.5" thickBot="1">
      <c r="A14" s="707" t="s">
        <v>436</v>
      </c>
      <c r="B14" s="743"/>
      <c r="C14" s="744" t="s">
        <v>4</v>
      </c>
      <c r="D14" s="745"/>
      <c r="E14" s="1678" t="s">
        <v>223</v>
      </c>
      <c r="F14" s="746"/>
      <c r="G14" s="715"/>
    </row>
    <row r="15" spans="1:7">
      <c r="A15" s="690"/>
      <c r="B15" s="886"/>
      <c r="C15" s="691"/>
      <c r="D15" s="692"/>
      <c r="F15" s="579"/>
      <c r="G15" s="582"/>
    </row>
    <row r="16" spans="1:7">
      <c r="A16" s="693" t="s">
        <v>436</v>
      </c>
      <c r="B16" s="887">
        <v>1</v>
      </c>
      <c r="C16" s="694" t="s">
        <v>864</v>
      </c>
      <c r="D16" s="563" t="s">
        <v>115</v>
      </c>
      <c r="E16" s="1870">
        <v>28.5</v>
      </c>
      <c r="F16" s="1277"/>
      <c r="G16" s="773">
        <f>ROUND(E16*F16,2)</f>
        <v>0</v>
      </c>
    </row>
    <row r="17" spans="1:7" ht="25.5">
      <c r="A17" s="693" t="s">
        <v>436</v>
      </c>
      <c r="B17" s="887">
        <v>2</v>
      </c>
      <c r="C17" s="695" t="s">
        <v>866</v>
      </c>
      <c r="D17" s="563" t="s">
        <v>58</v>
      </c>
      <c r="E17" s="548">
        <v>20</v>
      </c>
      <c r="F17" s="1277"/>
      <c r="G17" s="773">
        <f t="shared" ref="G17:G22" si="0">ROUND(E17*F17,2)</f>
        <v>0</v>
      </c>
    </row>
    <row r="18" spans="1:7" ht="25.5">
      <c r="A18" s="693" t="s">
        <v>436</v>
      </c>
      <c r="B18" s="887">
        <v>3</v>
      </c>
      <c r="C18" s="695" t="s">
        <v>867</v>
      </c>
      <c r="D18" s="563" t="s">
        <v>58</v>
      </c>
      <c r="E18" s="548">
        <v>2</v>
      </c>
      <c r="F18" s="1277"/>
      <c r="G18" s="773">
        <f t="shared" si="0"/>
        <v>0</v>
      </c>
    </row>
    <row r="19" spans="1:7" ht="63.75">
      <c r="A19" s="693" t="s">
        <v>436</v>
      </c>
      <c r="B19" s="887">
        <v>4</v>
      </c>
      <c r="C19" s="696" t="s">
        <v>726</v>
      </c>
      <c r="D19" s="563" t="s">
        <v>58</v>
      </c>
      <c r="E19" s="548">
        <v>1</v>
      </c>
      <c r="F19" s="1277"/>
      <c r="G19" s="773">
        <f t="shared" si="0"/>
        <v>0</v>
      </c>
    </row>
    <row r="20" spans="1:7" ht="51">
      <c r="A20" s="693" t="s">
        <v>436</v>
      </c>
      <c r="B20" s="887">
        <v>5</v>
      </c>
      <c r="C20" s="696" t="s">
        <v>728</v>
      </c>
      <c r="D20" s="563" t="s">
        <v>58</v>
      </c>
      <c r="E20" s="548">
        <v>1</v>
      </c>
      <c r="F20" s="1277"/>
      <c r="G20" s="773">
        <f t="shared" si="0"/>
        <v>0</v>
      </c>
    </row>
    <row r="21" spans="1:7" ht="25.5">
      <c r="A21" s="693" t="s">
        <v>436</v>
      </c>
      <c r="B21" s="887">
        <v>6</v>
      </c>
      <c r="C21" s="695" t="s">
        <v>868</v>
      </c>
      <c r="D21" s="697" t="s">
        <v>669</v>
      </c>
      <c r="E21" s="548">
        <v>1</v>
      </c>
      <c r="F21" s="1277"/>
      <c r="G21" s="773">
        <f t="shared" si="0"/>
        <v>0</v>
      </c>
    </row>
    <row r="22" spans="1:7" ht="114.75">
      <c r="A22" s="1631" t="s">
        <v>436</v>
      </c>
      <c r="B22" s="1632">
        <v>7</v>
      </c>
      <c r="C22" s="1633" t="s">
        <v>870</v>
      </c>
      <c r="D22" s="1634" t="s">
        <v>669</v>
      </c>
      <c r="E22" s="1489">
        <v>1</v>
      </c>
      <c r="F22" s="1277"/>
      <c r="G22" s="1190">
        <f t="shared" si="0"/>
        <v>0</v>
      </c>
    </row>
    <row r="23" spans="1:7" ht="13.5" thickBot="1">
      <c r="A23" s="698"/>
      <c r="B23" s="888"/>
      <c r="C23" s="676"/>
      <c r="D23" s="676"/>
      <c r="E23" s="569">
        <v>1</v>
      </c>
      <c r="F23" s="677"/>
      <c r="G23" s="677"/>
    </row>
    <row r="24" spans="1:7" ht="13.5" thickBot="1">
      <c r="A24" s="699"/>
      <c r="B24" s="889"/>
      <c r="C24" s="700" t="s">
        <v>732</v>
      </c>
      <c r="D24" s="701"/>
      <c r="E24" s="702">
        <v>1</v>
      </c>
      <c r="F24" s="703"/>
      <c r="G24" s="1275">
        <f>SUM(G16:G22)</f>
        <v>0</v>
      </c>
    </row>
    <row r="25" spans="1:7" ht="26.25" thickBot="1">
      <c r="A25" s="1885" t="s">
        <v>720</v>
      </c>
      <c r="B25" s="1885"/>
      <c r="C25" s="1637" t="s">
        <v>721</v>
      </c>
      <c r="D25" s="1637" t="s">
        <v>539</v>
      </c>
      <c r="E25" s="1638" t="s">
        <v>383</v>
      </c>
      <c r="F25" s="1638" t="s">
        <v>384</v>
      </c>
      <c r="G25" s="1639" t="s">
        <v>722</v>
      </c>
    </row>
    <row r="26" spans="1:7" ht="13.5" thickBot="1">
      <c r="A26" s="704"/>
      <c r="B26" s="884"/>
      <c r="C26" s="705"/>
      <c r="D26" s="676"/>
      <c r="E26" s="566">
        <v>1</v>
      </c>
      <c r="F26" s="706"/>
      <c r="G26" s="703"/>
    </row>
    <row r="27" spans="1:7" ht="13.5" thickBot="1">
      <c r="A27" s="707" t="s">
        <v>438</v>
      </c>
      <c r="B27" s="708"/>
      <c r="C27" s="709" t="s">
        <v>12</v>
      </c>
      <c r="D27" s="710"/>
      <c r="E27" s="711">
        <v>1</v>
      </c>
      <c r="F27" s="703"/>
      <c r="G27" s="703"/>
    </row>
    <row r="28" spans="1:7" ht="13.5" thickBot="1">
      <c r="A28" s="561"/>
      <c r="B28" s="712"/>
      <c r="C28" s="713" t="s">
        <v>871</v>
      </c>
      <c r="D28" s="562"/>
      <c r="E28" s="554">
        <v>1</v>
      </c>
      <c r="F28" s="677"/>
      <c r="G28" s="579"/>
    </row>
    <row r="29" spans="1:7" ht="90" thickBot="1">
      <c r="A29" s="707"/>
      <c r="B29" s="714"/>
      <c r="C29" s="1640" t="s">
        <v>872</v>
      </c>
      <c r="D29" s="710"/>
      <c r="E29" s="711">
        <v>1</v>
      </c>
      <c r="F29" s="703"/>
      <c r="G29" s="715"/>
    </row>
    <row r="30" spans="1:7">
      <c r="A30" s="690"/>
      <c r="B30" s="890"/>
      <c r="C30" s="716"/>
      <c r="D30" s="692"/>
      <c r="E30" s="560">
        <v>1</v>
      </c>
      <c r="F30" s="717"/>
      <c r="G30" s="718"/>
    </row>
    <row r="31" spans="1:7" ht="63.75">
      <c r="A31" s="693" t="s">
        <v>438</v>
      </c>
      <c r="B31" s="891">
        <v>1</v>
      </c>
      <c r="C31" s="747" t="s">
        <v>874</v>
      </c>
      <c r="D31" s="748" t="s">
        <v>737</v>
      </c>
      <c r="E31" s="548">
        <v>3.9649999999999999</v>
      </c>
      <c r="F31" s="1277"/>
      <c r="G31" s="773">
        <f t="shared" ref="G31:G38" si="1">ROUND(E31*F31,2)</f>
        <v>0</v>
      </c>
    </row>
    <row r="32" spans="1:7" ht="51">
      <c r="A32" s="693" t="s">
        <v>438</v>
      </c>
      <c r="B32" s="887">
        <v>2</v>
      </c>
      <c r="C32" s="696" t="s">
        <v>875</v>
      </c>
      <c r="D32" s="563" t="s">
        <v>737</v>
      </c>
      <c r="E32" s="548">
        <v>3.9649999999999999</v>
      </c>
      <c r="F32" s="1277"/>
      <c r="G32" s="773">
        <f t="shared" si="1"/>
        <v>0</v>
      </c>
    </row>
    <row r="33" spans="1:7" ht="63.75">
      <c r="A33" s="693" t="s">
        <v>438</v>
      </c>
      <c r="B33" s="887">
        <v>3</v>
      </c>
      <c r="C33" s="577" t="s">
        <v>880</v>
      </c>
      <c r="D33" s="563" t="s">
        <v>737</v>
      </c>
      <c r="E33" s="548">
        <v>1.5</v>
      </c>
      <c r="F33" s="1277"/>
      <c r="G33" s="773">
        <f t="shared" si="1"/>
        <v>0</v>
      </c>
    </row>
    <row r="34" spans="1:7" ht="25.5">
      <c r="A34" s="693" t="s">
        <v>438</v>
      </c>
      <c r="B34" s="887">
        <v>4</v>
      </c>
      <c r="C34" s="695" t="s">
        <v>881</v>
      </c>
      <c r="D34" s="563" t="s">
        <v>735</v>
      </c>
      <c r="E34" s="548">
        <v>18.525000000000002</v>
      </c>
      <c r="F34" s="1277"/>
      <c r="G34" s="773">
        <f t="shared" si="1"/>
        <v>0</v>
      </c>
    </row>
    <row r="35" spans="1:7" ht="51">
      <c r="A35" s="693" t="s">
        <v>438</v>
      </c>
      <c r="B35" s="887">
        <v>5</v>
      </c>
      <c r="C35" s="695" t="s">
        <v>882</v>
      </c>
      <c r="D35" s="563" t="s">
        <v>737</v>
      </c>
      <c r="E35" s="548">
        <v>5</v>
      </c>
      <c r="F35" s="1277"/>
      <c r="G35" s="773">
        <f t="shared" si="1"/>
        <v>0</v>
      </c>
    </row>
    <row r="36" spans="1:7" ht="38.25">
      <c r="A36" s="693" t="s">
        <v>438</v>
      </c>
      <c r="B36" s="887">
        <v>6</v>
      </c>
      <c r="C36" s="695" t="s">
        <v>883</v>
      </c>
      <c r="D36" s="563" t="s">
        <v>737</v>
      </c>
      <c r="E36" s="548">
        <v>15.125</v>
      </c>
      <c r="F36" s="1277"/>
      <c r="G36" s="773">
        <f t="shared" si="1"/>
        <v>0</v>
      </c>
    </row>
    <row r="37" spans="1:7" ht="25.5">
      <c r="A37" s="693" t="s">
        <v>438</v>
      </c>
      <c r="B37" s="887">
        <v>7</v>
      </c>
      <c r="C37" s="695" t="s">
        <v>887</v>
      </c>
      <c r="D37" s="563" t="s">
        <v>735</v>
      </c>
      <c r="E37" s="548">
        <v>57</v>
      </c>
      <c r="F37" s="1277"/>
      <c r="G37" s="773">
        <f t="shared" si="1"/>
        <v>0</v>
      </c>
    </row>
    <row r="38" spans="1:7" ht="38.25">
      <c r="A38" s="693" t="s">
        <v>438</v>
      </c>
      <c r="B38" s="887">
        <v>8</v>
      </c>
      <c r="C38" s="577" t="s">
        <v>888</v>
      </c>
      <c r="D38" s="563" t="s">
        <v>737</v>
      </c>
      <c r="E38" s="548">
        <v>9.43</v>
      </c>
      <c r="F38" s="1277"/>
      <c r="G38" s="773">
        <f t="shared" si="1"/>
        <v>0</v>
      </c>
    </row>
    <row r="39" spans="1:7" ht="13.5" thickBot="1">
      <c r="A39" s="698"/>
      <c r="B39" s="892"/>
      <c r="C39" s="720"/>
      <c r="D39" s="1"/>
      <c r="E39" s="721">
        <v>1</v>
      </c>
      <c r="F39" s="677"/>
      <c r="G39" s="677"/>
    </row>
    <row r="40" spans="1:7" ht="13.5" thickBot="1">
      <c r="A40" s="699"/>
      <c r="B40" s="889"/>
      <c r="C40" s="700" t="s">
        <v>755</v>
      </c>
      <c r="D40" s="701"/>
      <c r="E40" s="702">
        <v>1</v>
      </c>
      <c r="F40" s="703"/>
      <c r="G40" s="722">
        <f>SUM(G31:G38)</f>
        <v>0</v>
      </c>
    </row>
    <row r="41" spans="1:7" ht="26.25" thickBot="1">
      <c r="A41" s="1885" t="s">
        <v>720</v>
      </c>
      <c r="B41" s="1885"/>
      <c r="C41" s="1637" t="s">
        <v>721</v>
      </c>
      <c r="D41" s="1637" t="s">
        <v>539</v>
      </c>
      <c r="E41" s="1638" t="s">
        <v>383</v>
      </c>
      <c r="F41" s="1638" t="s">
        <v>384</v>
      </c>
      <c r="G41" s="1639" t="s">
        <v>722</v>
      </c>
    </row>
    <row r="42" spans="1:7" ht="13.5" thickBot="1">
      <c r="A42" s="723"/>
      <c r="B42" s="893"/>
      <c r="C42" s="705"/>
      <c r="D42" s="724"/>
      <c r="E42" s="569">
        <v>1</v>
      </c>
      <c r="F42" s="725"/>
      <c r="G42" s="679"/>
    </row>
    <row r="43" spans="1:7" ht="13.5" thickBot="1">
      <c r="A43" s="707" t="s">
        <v>442</v>
      </c>
      <c r="B43" s="729"/>
      <c r="C43" s="709" t="s">
        <v>766</v>
      </c>
      <c r="D43" s="710"/>
      <c r="E43" s="711">
        <v>1</v>
      </c>
      <c r="F43" s="703"/>
      <c r="G43" s="726"/>
    </row>
    <row r="44" spans="1:7">
      <c r="A44" s="690"/>
      <c r="B44" s="886"/>
      <c r="C44" s="720"/>
      <c r="D44" s="692"/>
      <c r="E44" s="566">
        <v>1</v>
      </c>
      <c r="F44" s="706"/>
      <c r="G44" s="706"/>
    </row>
    <row r="45" spans="1:7" ht="63.75">
      <c r="A45" s="693" t="s">
        <v>442</v>
      </c>
      <c r="B45" s="887">
        <v>1</v>
      </c>
      <c r="C45" s="577" t="s">
        <v>929</v>
      </c>
      <c r="D45" s="563" t="s">
        <v>115</v>
      </c>
      <c r="E45" s="548">
        <v>12.2</v>
      </c>
      <c r="F45" s="1277"/>
      <c r="G45" s="773">
        <f t="shared" ref="G45:G53" si="2">ROUND(E45*F45,2)</f>
        <v>0</v>
      </c>
    </row>
    <row r="46" spans="1:7" ht="178.5">
      <c r="A46" s="693" t="s">
        <v>442</v>
      </c>
      <c r="B46" s="887">
        <v>2</v>
      </c>
      <c r="C46" s="695" t="s">
        <v>930</v>
      </c>
      <c r="D46" s="697" t="s">
        <v>115</v>
      </c>
      <c r="E46" s="548">
        <v>16.3</v>
      </c>
      <c r="F46" s="1277"/>
      <c r="G46" s="773">
        <f t="shared" si="2"/>
        <v>0</v>
      </c>
    </row>
    <row r="47" spans="1:7" ht="38.25">
      <c r="A47" s="693" t="s">
        <v>442</v>
      </c>
      <c r="B47" s="887">
        <v>3</v>
      </c>
      <c r="C47" s="695" t="s">
        <v>931</v>
      </c>
      <c r="D47" s="563" t="s">
        <v>58</v>
      </c>
      <c r="E47" s="548">
        <v>2</v>
      </c>
      <c r="F47" s="1277"/>
      <c r="G47" s="773">
        <f t="shared" si="2"/>
        <v>0</v>
      </c>
    </row>
    <row r="48" spans="1:7" ht="25.5">
      <c r="A48" s="693" t="s">
        <v>442</v>
      </c>
      <c r="B48" s="887">
        <v>4</v>
      </c>
      <c r="C48" s="695" t="s">
        <v>932</v>
      </c>
      <c r="D48" s="563" t="s">
        <v>58</v>
      </c>
      <c r="E48" s="548">
        <v>2</v>
      </c>
      <c r="F48" s="1277"/>
      <c r="G48" s="773">
        <f t="shared" si="2"/>
        <v>0</v>
      </c>
    </row>
    <row r="49" spans="1:7" ht="25.5">
      <c r="A49" s="693" t="s">
        <v>442</v>
      </c>
      <c r="B49" s="887">
        <v>5</v>
      </c>
      <c r="C49" s="695" t="s">
        <v>921</v>
      </c>
      <c r="D49" s="563" t="s">
        <v>115</v>
      </c>
      <c r="E49" s="548">
        <v>28.5</v>
      </c>
      <c r="F49" s="1277"/>
      <c r="G49" s="773">
        <f t="shared" si="2"/>
        <v>0</v>
      </c>
    </row>
    <row r="50" spans="1:7" ht="25.5">
      <c r="A50" s="693" t="s">
        <v>442</v>
      </c>
      <c r="B50" s="887">
        <v>6</v>
      </c>
      <c r="C50" s="695" t="s">
        <v>922</v>
      </c>
      <c r="D50" s="563" t="s">
        <v>115</v>
      </c>
      <c r="E50" s="548">
        <v>28.5</v>
      </c>
      <c r="F50" s="1277"/>
      <c r="G50" s="773">
        <f t="shared" si="2"/>
        <v>0</v>
      </c>
    </row>
    <row r="51" spans="1:7">
      <c r="A51" s="693" t="s">
        <v>442</v>
      </c>
      <c r="B51" s="887">
        <v>7</v>
      </c>
      <c r="C51" s="695" t="s">
        <v>923</v>
      </c>
      <c r="D51" s="563" t="s">
        <v>115</v>
      </c>
      <c r="E51" s="548">
        <v>28.5</v>
      </c>
      <c r="F51" s="1277"/>
      <c r="G51" s="773">
        <f t="shared" si="2"/>
        <v>0</v>
      </c>
    </row>
    <row r="52" spans="1:7" ht="25.5">
      <c r="A52" s="693" t="s">
        <v>442</v>
      </c>
      <c r="B52" s="887">
        <v>8</v>
      </c>
      <c r="C52" s="695" t="s">
        <v>924</v>
      </c>
      <c r="D52" s="563" t="s">
        <v>115</v>
      </c>
      <c r="E52" s="548">
        <v>28.5</v>
      </c>
      <c r="F52" s="1277"/>
      <c r="G52" s="773">
        <f t="shared" si="2"/>
        <v>0</v>
      </c>
    </row>
    <row r="53" spans="1:7" ht="25.5">
      <c r="A53" s="693" t="s">
        <v>442</v>
      </c>
      <c r="B53" s="887">
        <v>9</v>
      </c>
      <c r="C53" s="695" t="s">
        <v>925</v>
      </c>
      <c r="D53" s="563" t="s">
        <v>115</v>
      </c>
      <c r="E53" s="548">
        <v>28.5</v>
      </c>
      <c r="F53" s="1277"/>
      <c r="G53" s="773">
        <f t="shared" si="2"/>
        <v>0</v>
      </c>
    </row>
    <row r="54" spans="1:7" ht="13.5" thickBot="1">
      <c r="A54" s="580"/>
      <c r="B54" s="892"/>
      <c r="C54" s="733"/>
      <c r="D54" s="732"/>
      <c r="E54" s="566">
        <v>1</v>
      </c>
      <c r="F54" s="706"/>
      <c r="G54" s="706"/>
    </row>
    <row r="55" spans="1:7" ht="13.5" thickBot="1">
      <c r="A55" s="699"/>
      <c r="B55" s="889"/>
      <c r="C55" s="700" t="s">
        <v>782</v>
      </c>
      <c r="D55" s="701"/>
      <c r="E55" s="702">
        <v>1</v>
      </c>
      <c r="F55" s="703"/>
      <c r="G55" s="722">
        <f>SUM(G45:G53)</f>
        <v>0</v>
      </c>
    </row>
    <row r="56" spans="1:7" ht="13.5" thickBot="1">
      <c r="A56" s="576"/>
      <c r="B56" s="890"/>
      <c r="C56" s="734"/>
      <c r="D56" s="568"/>
      <c r="E56" s="566">
        <v>1</v>
      </c>
      <c r="F56" s="706"/>
      <c r="G56" s="706"/>
    </row>
    <row r="57" spans="1:7" ht="13.5" thickBot="1">
      <c r="A57" s="707" t="s">
        <v>444</v>
      </c>
      <c r="B57" s="708"/>
      <c r="C57" s="735" t="s">
        <v>783</v>
      </c>
      <c r="D57" s="710"/>
      <c r="E57" s="711">
        <v>1</v>
      </c>
      <c r="F57" s="703"/>
      <c r="G57" s="726"/>
    </row>
    <row r="58" spans="1:7">
      <c r="A58" s="576"/>
      <c r="B58" s="890"/>
      <c r="C58" s="734"/>
      <c r="D58" s="568"/>
      <c r="E58" s="566">
        <v>1</v>
      </c>
      <c r="F58" s="706"/>
      <c r="G58" s="706"/>
    </row>
    <row r="59" spans="1:7" ht="25.5">
      <c r="A59" s="693" t="s">
        <v>444</v>
      </c>
      <c r="B59" s="887">
        <v>1</v>
      </c>
      <c r="C59" s="695" t="s">
        <v>927</v>
      </c>
      <c r="D59" s="736" t="s">
        <v>115</v>
      </c>
      <c r="E59" s="548">
        <v>28.5</v>
      </c>
      <c r="F59" s="1277"/>
      <c r="G59" s="773">
        <f>ROUND(E59*F59,2)</f>
        <v>0</v>
      </c>
    </row>
    <row r="60" spans="1:7" ht="13.5" thickBot="1">
      <c r="A60" s="737"/>
      <c r="B60" s="888"/>
      <c r="C60" s="734"/>
      <c r="D60" s="568"/>
      <c r="E60" s="566">
        <v>1</v>
      </c>
      <c r="F60" s="1092" t="s">
        <v>223</v>
      </c>
      <c r="G60" s="706"/>
    </row>
    <row r="61" spans="1:7" ht="13.5" thickBot="1">
      <c r="A61" s="699"/>
      <c r="B61" s="889"/>
      <c r="C61" s="700" t="s">
        <v>785</v>
      </c>
      <c r="D61" s="701"/>
      <c r="E61" s="1677">
        <f>SUM(E16:E59)</f>
        <v>389.51</v>
      </c>
      <c r="F61" s="883" t="s">
        <v>223</v>
      </c>
      <c r="G61" s="722">
        <f>SUM(G59:G59)</f>
        <v>0</v>
      </c>
    </row>
  </sheetData>
  <mergeCells count="4">
    <mergeCell ref="B1:G1"/>
    <mergeCell ref="A12:B12"/>
    <mergeCell ref="A25:B25"/>
    <mergeCell ref="A41:B41"/>
  </mergeCells>
  <conditionalFormatting sqref="E61 E55 E40 E16:E24 E31:E38 E45:E47 E49:E53 E59 E42">
    <cfRule type="cellIs" dxfId="214" priority="9" stopIfTrue="1" operator="equal">
      <formula>0</formula>
    </cfRule>
  </conditionalFormatting>
  <conditionalFormatting sqref="F61:G61 F55:G55 F24 F16:G16 G23:G24 G30 F39:G40 G26:G27 F42:G42 F17:F22 F31:F38 F59">
    <cfRule type="expression" dxfId="213" priority="10" stopIfTrue="1">
      <formula>$K$1=1</formula>
    </cfRule>
  </conditionalFormatting>
  <conditionalFormatting sqref="C19:C20 C31:C32">
    <cfRule type="expression" dxfId="212" priority="11" stopIfTrue="1">
      <formula>#REF!=1</formula>
    </cfRule>
  </conditionalFormatting>
  <conditionalFormatting sqref="F19:F20">
    <cfRule type="expression" dxfId="211" priority="12" stopIfTrue="1">
      <formula>#REF!=1</formula>
    </cfRule>
  </conditionalFormatting>
  <conditionalFormatting sqref="G4:G7 G9:G10">
    <cfRule type="expression" dxfId="210" priority="13" stopIfTrue="1">
      <formula>$K$1=1</formula>
    </cfRule>
  </conditionalFormatting>
  <conditionalFormatting sqref="E48">
    <cfRule type="cellIs" dxfId="209" priority="6" stopIfTrue="1" operator="equal">
      <formula>0</formula>
    </cfRule>
  </conditionalFormatting>
  <conditionalFormatting sqref="G17:G22">
    <cfRule type="expression" dxfId="208" priority="5" stopIfTrue="1">
      <formula>$K$1=1</formula>
    </cfRule>
  </conditionalFormatting>
  <conditionalFormatting sqref="G31:G38">
    <cfRule type="expression" dxfId="207" priority="4" stopIfTrue="1">
      <formula>$K$1=1</formula>
    </cfRule>
  </conditionalFormatting>
  <conditionalFormatting sqref="G45:G53">
    <cfRule type="expression" dxfId="206" priority="3" stopIfTrue="1">
      <formula>$K$1=1</formula>
    </cfRule>
  </conditionalFormatting>
  <conditionalFormatting sqref="G59">
    <cfRule type="expression" dxfId="205" priority="2" stopIfTrue="1">
      <formula>$K$1=1</formula>
    </cfRule>
  </conditionalFormatting>
  <conditionalFormatting sqref="F45:F53">
    <cfRule type="expression" dxfId="204" priority="1" stopIfTrue="1">
      <formula>$K$1=1</formula>
    </cfRule>
  </conditionalFormatting>
  <pageMargins left="0.7" right="0.7" top="0.75" bottom="0.75" header="0.3" footer="0.3"/>
  <pageSetup paperSize="9" scale="97" orientation="portrait" r:id="rId1"/>
  <rowBreaks count="3" manualBreakCount="3">
    <brk id="10" max="16383" man="1"/>
    <brk id="24"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zoomScaleNormal="100" zoomScaleSheetLayoutView="100" workbookViewId="0">
      <selection activeCell="A2" sqref="A2"/>
    </sheetView>
  </sheetViews>
  <sheetFormatPr defaultRowHeight="12.75"/>
  <cols>
    <col min="1" max="1" width="6.7109375" style="103" customWidth="1"/>
    <col min="2" max="2" width="39.7109375" style="103" customWidth="1"/>
    <col min="3" max="3" width="8.5703125" style="475" customWidth="1"/>
    <col min="4" max="4" width="7.7109375" style="475" customWidth="1"/>
    <col min="5" max="5" width="10.28515625" style="475" customWidth="1"/>
    <col min="6" max="6" width="15.7109375" style="757" customWidth="1"/>
    <col min="7" max="7" width="17.42578125" style="103" hidden="1" customWidth="1"/>
    <col min="8" max="16384" width="9.140625" style="103"/>
  </cols>
  <sheetData>
    <row r="1" spans="1:7" ht="18">
      <c r="A1" s="458" t="s">
        <v>522</v>
      </c>
      <c r="B1" s="458"/>
      <c r="C1" s="932"/>
      <c r="D1" s="932"/>
      <c r="E1" s="932"/>
      <c r="F1" s="933"/>
      <c r="G1" s="459"/>
    </row>
    <row r="2" spans="1:7" ht="18">
      <c r="A2" s="458"/>
      <c r="B2" s="458"/>
      <c r="C2" s="932"/>
      <c r="D2" s="932"/>
      <c r="E2" s="932"/>
      <c r="F2" s="933"/>
      <c r="G2" s="459"/>
    </row>
    <row r="3" spans="1:7" ht="15.75">
      <c r="A3" s="1886" t="s">
        <v>523</v>
      </c>
      <c r="B3" s="1886"/>
      <c r="C3" s="486"/>
      <c r="D3" s="486"/>
      <c r="E3" s="486"/>
      <c r="F3" s="934"/>
      <c r="G3" s="460"/>
    </row>
    <row r="4" spans="1:7" ht="15.75">
      <c r="A4" s="1888" t="s">
        <v>524</v>
      </c>
      <c r="B4" s="1888"/>
      <c r="C4" s="1668"/>
      <c r="D4" s="1668"/>
      <c r="E4" s="1668"/>
      <c r="F4" s="1669">
        <f xml:space="preserve"> '1.4-CR'!F41</f>
        <v>0</v>
      </c>
      <c r="G4" s="462">
        <f>F4</f>
        <v>0</v>
      </c>
    </row>
    <row r="5" spans="1:7" ht="15.75">
      <c r="A5" s="1888" t="s">
        <v>525</v>
      </c>
      <c r="B5" s="1888"/>
      <c r="C5" s="1668"/>
      <c r="D5" s="1668"/>
      <c r="E5" s="1668"/>
      <c r="F5" s="1669">
        <f xml:space="preserve"> '1.4-CR'!F70</f>
        <v>0</v>
      </c>
      <c r="G5" s="462">
        <f>F5</f>
        <v>0</v>
      </c>
    </row>
    <row r="6" spans="1:7" ht="15.75">
      <c r="A6" s="1889" t="s">
        <v>526</v>
      </c>
      <c r="B6" s="1889"/>
      <c r="C6" s="1670"/>
      <c r="D6" s="1670"/>
      <c r="E6" s="1670"/>
      <c r="F6" s="1671">
        <f xml:space="preserve"> '1.4-CR'!F86</f>
        <v>0</v>
      </c>
      <c r="G6" s="463">
        <f>F6</f>
        <v>0</v>
      </c>
    </row>
    <row r="7" spans="1:7" ht="15.75">
      <c r="A7" s="1890" t="s">
        <v>527</v>
      </c>
      <c r="B7" s="1890"/>
      <c r="C7" s="935"/>
      <c r="D7" s="935"/>
      <c r="E7" s="935"/>
      <c r="F7" s="936">
        <f>SUM(F4:F6)</f>
        <v>0</v>
      </c>
      <c r="G7" s="464">
        <f>F7</f>
        <v>0</v>
      </c>
    </row>
    <row r="8" spans="1:7" ht="18">
      <c r="A8" s="465"/>
      <c r="B8" s="465"/>
      <c r="C8" s="937"/>
      <c r="D8" s="937"/>
      <c r="E8" s="932"/>
      <c r="F8" s="486"/>
      <c r="G8" s="462"/>
    </row>
    <row r="9" spans="1:7" ht="15">
      <c r="A9" s="466"/>
    </row>
    <row r="10" spans="1:7" s="128" customFormat="1" ht="27.75" customHeight="1">
      <c r="A10" s="780" t="s">
        <v>538</v>
      </c>
      <c r="B10" s="780" t="s">
        <v>2</v>
      </c>
      <c r="C10" s="938" t="s">
        <v>383</v>
      </c>
      <c r="D10" s="938" t="s">
        <v>539</v>
      </c>
      <c r="E10" s="939" t="s">
        <v>540</v>
      </c>
      <c r="F10" s="939" t="s">
        <v>541</v>
      </c>
      <c r="G10" s="467" t="s">
        <v>541</v>
      </c>
    </row>
    <row r="11" spans="1:7" s="128" customFormat="1">
      <c r="A11" s="468"/>
      <c r="B11" s="468"/>
      <c r="C11" s="940"/>
      <c r="D11" s="940"/>
      <c r="E11" s="941"/>
      <c r="F11" s="941"/>
      <c r="G11" s="468"/>
    </row>
    <row r="12" spans="1:7" ht="15.75" customHeight="1">
      <c r="A12" s="1886" t="s">
        <v>523</v>
      </c>
      <c r="B12" s="1886"/>
      <c r="C12" s="486"/>
      <c r="D12" s="486"/>
      <c r="E12" s="486"/>
      <c r="F12" s="934"/>
      <c r="G12" s="460"/>
    </row>
    <row r="13" spans="1:7" ht="18">
      <c r="A13" s="1887" t="s">
        <v>524</v>
      </c>
      <c r="B13" s="1887"/>
      <c r="C13" s="932"/>
      <c r="D13" s="932"/>
      <c r="E13" s="932"/>
      <c r="F13" s="933"/>
      <c r="G13" s="459"/>
    </row>
    <row r="14" spans="1:7" ht="15.75">
      <c r="A14" s="461"/>
      <c r="B14" s="469"/>
      <c r="E14" s="470"/>
      <c r="F14" s="403"/>
      <c r="G14" s="471"/>
    </row>
    <row r="15" spans="1:7" ht="117" customHeight="1">
      <c r="A15" s="472">
        <v>1</v>
      </c>
      <c r="B15" s="473" t="s">
        <v>542</v>
      </c>
      <c r="C15" s="475">
        <v>31</v>
      </c>
      <c r="D15" s="475" t="s">
        <v>115</v>
      </c>
      <c r="E15" s="1277"/>
      <c r="F15" s="774">
        <f>ROUND(C15*E15,2)</f>
        <v>0</v>
      </c>
      <c r="G15" s="471"/>
    </row>
    <row r="16" spans="1:7" ht="15.75">
      <c r="A16" s="461"/>
      <c r="B16" s="469"/>
      <c r="E16" s="470"/>
      <c r="F16" s="403"/>
      <c r="G16" s="471"/>
    </row>
    <row r="17" spans="1:7" ht="102">
      <c r="A17" s="472">
        <v>2</v>
      </c>
      <c r="B17" s="473" t="s">
        <v>543</v>
      </c>
      <c r="C17" s="475">
        <v>107</v>
      </c>
      <c r="D17" s="475" t="s">
        <v>115</v>
      </c>
      <c r="E17" s="1277"/>
      <c r="F17" s="774">
        <f>ROUND(C17*E17,2)</f>
        <v>0</v>
      </c>
      <c r="G17" s="471"/>
    </row>
    <row r="18" spans="1:7" ht="15.75">
      <c r="A18" s="461"/>
      <c r="B18" s="469"/>
      <c r="E18" s="470"/>
      <c r="F18" s="403"/>
      <c r="G18" s="471"/>
    </row>
    <row r="19" spans="1:7" ht="105" customHeight="1">
      <c r="A19" s="472">
        <v>3</v>
      </c>
      <c r="B19" s="473" t="s">
        <v>544</v>
      </c>
      <c r="C19" s="475">
        <v>22</v>
      </c>
      <c r="D19" s="475" t="s">
        <v>115</v>
      </c>
      <c r="E19" s="1277"/>
      <c r="F19" s="774">
        <f>ROUND(C19*E19,2)</f>
        <v>0</v>
      </c>
      <c r="G19" s="471"/>
    </row>
    <row r="20" spans="1:7">
      <c r="A20" s="472"/>
      <c r="B20" s="474"/>
      <c r="E20" s="470"/>
      <c r="F20" s="403"/>
      <c r="G20" s="471"/>
    </row>
    <row r="21" spans="1:7" ht="51">
      <c r="A21" s="472">
        <v>4</v>
      </c>
      <c r="B21" s="474" t="s">
        <v>545</v>
      </c>
      <c r="C21" s="475">
        <v>5.6</v>
      </c>
      <c r="D21" s="475" t="s">
        <v>36</v>
      </c>
      <c r="E21" s="1277"/>
      <c r="F21" s="774">
        <f>ROUND(C21*E21,2)</f>
        <v>0</v>
      </c>
      <c r="G21" s="471"/>
    </row>
    <row r="22" spans="1:7">
      <c r="A22" s="472"/>
      <c r="B22" s="474"/>
      <c r="E22" s="470"/>
      <c r="F22" s="403"/>
      <c r="G22" s="471"/>
    </row>
    <row r="23" spans="1:7" ht="53.25" customHeight="1">
      <c r="A23" s="472">
        <v>5</v>
      </c>
      <c r="B23" s="474" t="s">
        <v>546</v>
      </c>
      <c r="C23" s="475">
        <v>1</v>
      </c>
      <c r="D23" s="475" t="s">
        <v>58</v>
      </c>
      <c r="E23" s="1277"/>
      <c r="F23" s="774">
        <f>ROUND(C23*E23,2)</f>
        <v>0</v>
      </c>
      <c r="G23" s="471"/>
    </row>
    <row r="24" spans="1:7">
      <c r="A24" s="472"/>
      <c r="B24" s="474"/>
      <c r="E24" s="470"/>
      <c r="F24" s="403"/>
      <c r="G24" s="471"/>
    </row>
    <row r="25" spans="1:7" ht="51">
      <c r="A25" s="472">
        <v>6</v>
      </c>
      <c r="B25" s="474" t="s">
        <v>547</v>
      </c>
      <c r="C25" s="475">
        <v>8.6</v>
      </c>
      <c r="D25" s="475" t="s">
        <v>36</v>
      </c>
      <c r="E25" s="1277"/>
      <c r="F25" s="774">
        <f>ROUND(C25*E25,2)</f>
        <v>0</v>
      </c>
      <c r="G25" s="471"/>
    </row>
    <row r="26" spans="1:7">
      <c r="A26" s="472"/>
      <c r="B26" s="474"/>
      <c r="E26" s="470"/>
      <c r="F26" s="403"/>
      <c r="G26" s="471"/>
    </row>
    <row r="27" spans="1:7" ht="53.25" customHeight="1">
      <c r="A27" s="472">
        <v>7</v>
      </c>
      <c r="B27" s="474" t="s">
        <v>548</v>
      </c>
      <c r="C27" s="475">
        <v>5</v>
      </c>
      <c r="D27" s="475" t="s">
        <v>58</v>
      </c>
      <c r="E27" s="1277"/>
      <c r="F27" s="774">
        <f>ROUND(C27*E27,2)</f>
        <v>0</v>
      </c>
      <c r="G27" s="471"/>
    </row>
    <row r="28" spans="1:7">
      <c r="A28" s="472"/>
      <c r="B28" s="474"/>
      <c r="E28" s="470"/>
      <c r="F28" s="403"/>
    </row>
    <row r="29" spans="1:7" ht="51">
      <c r="A29" s="472">
        <v>8</v>
      </c>
      <c r="B29" s="474" t="s">
        <v>549</v>
      </c>
      <c r="C29" s="475">
        <v>1</v>
      </c>
      <c r="D29" s="475" t="s">
        <v>36</v>
      </c>
      <c r="E29" s="1277"/>
      <c r="F29" s="774">
        <f>ROUND(C29*E29,2)</f>
        <v>0</v>
      </c>
    </row>
    <row r="30" spans="1:7">
      <c r="A30" s="472"/>
      <c r="B30" s="474"/>
      <c r="E30" s="470"/>
      <c r="F30" s="403"/>
    </row>
    <row r="31" spans="1:7" ht="51">
      <c r="A31" s="472">
        <v>9</v>
      </c>
      <c r="B31" s="474" t="s">
        <v>550</v>
      </c>
      <c r="C31" s="475">
        <v>8</v>
      </c>
      <c r="D31" s="475" t="s">
        <v>36</v>
      </c>
      <c r="E31" s="1277"/>
      <c r="F31" s="774">
        <f>ROUND(C31*E31,2)</f>
        <v>0</v>
      </c>
    </row>
    <row r="32" spans="1:7">
      <c r="A32" s="472"/>
      <c r="B32" s="469"/>
      <c r="E32" s="470"/>
      <c r="F32" s="942"/>
    </row>
    <row r="33" spans="1:7" ht="66" customHeight="1">
      <c r="A33" s="472">
        <v>10</v>
      </c>
      <c r="B33" s="473" t="s">
        <v>551</v>
      </c>
      <c r="C33" s="470">
        <v>8</v>
      </c>
      <c r="D33" s="470" t="s">
        <v>58</v>
      </c>
      <c r="E33" s="1277"/>
      <c r="F33" s="774">
        <f>ROUND(C33*E33,2)</f>
        <v>0</v>
      </c>
    </row>
    <row r="34" spans="1:7" ht="15.75">
      <c r="A34" s="461"/>
      <c r="B34" s="474"/>
      <c r="E34" s="470"/>
      <c r="F34" s="942"/>
      <c r="G34" s="471"/>
    </row>
    <row r="35" spans="1:7" ht="38.25">
      <c r="A35" s="472">
        <v>11</v>
      </c>
      <c r="B35" s="473" t="s">
        <v>552</v>
      </c>
      <c r="C35" s="475">
        <v>47</v>
      </c>
      <c r="D35" s="475" t="s">
        <v>115</v>
      </c>
      <c r="E35" s="1277"/>
      <c r="F35" s="774">
        <f>ROUND(C35*E35,2)</f>
        <v>0</v>
      </c>
      <c r="G35" s="471"/>
    </row>
    <row r="36" spans="1:7" ht="15.75">
      <c r="A36" s="461"/>
      <c r="B36" s="474"/>
      <c r="E36" s="470"/>
      <c r="F36" s="942"/>
      <c r="G36" s="471"/>
    </row>
    <row r="37" spans="1:7" ht="51">
      <c r="A37" s="472">
        <v>12</v>
      </c>
      <c r="B37" s="474" t="s">
        <v>553</v>
      </c>
      <c r="C37" s="475">
        <v>175</v>
      </c>
      <c r="D37" s="475" t="s">
        <v>115</v>
      </c>
      <c r="E37" s="1277"/>
      <c r="F37" s="774">
        <f>ROUND(C37*E37,2)</f>
        <v>0</v>
      </c>
      <c r="G37" s="471"/>
    </row>
    <row r="38" spans="1:7">
      <c r="A38" s="472"/>
      <c r="B38" s="474"/>
      <c r="E38" s="470"/>
      <c r="F38" s="942"/>
      <c r="G38" s="471"/>
    </row>
    <row r="39" spans="1:7" ht="25.5">
      <c r="A39" s="472">
        <v>13</v>
      </c>
      <c r="B39" s="474" t="s">
        <v>554</v>
      </c>
      <c r="C39" s="475">
        <v>160</v>
      </c>
      <c r="D39" s="475" t="s">
        <v>115</v>
      </c>
      <c r="E39" s="1277"/>
      <c r="F39" s="774">
        <f>ROUND(C39*E39,2)</f>
        <v>0</v>
      </c>
      <c r="G39" s="471"/>
    </row>
    <row r="40" spans="1:7" ht="13.5" thickBot="1">
      <c r="A40" s="472"/>
      <c r="B40" s="474"/>
      <c r="E40" s="470"/>
      <c r="F40" s="942"/>
      <c r="G40" s="471"/>
    </row>
    <row r="41" spans="1:7" ht="13.5" customHeight="1" thickBot="1">
      <c r="A41" s="949"/>
      <c r="B41" s="949" t="s">
        <v>555</v>
      </c>
      <c r="C41" s="1641"/>
      <c r="D41" s="1641"/>
      <c r="E41" s="950"/>
      <c r="F41" s="681">
        <f>SUM(F13:F40)</f>
        <v>0</v>
      </c>
      <c r="G41" s="479">
        <f>F41</f>
        <v>0</v>
      </c>
    </row>
    <row r="42" spans="1:7">
      <c r="A42" s="480"/>
      <c r="B42" s="481"/>
      <c r="D42" s="470"/>
      <c r="E42" s="470"/>
      <c r="F42" s="944"/>
      <c r="G42" s="482"/>
    </row>
    <row r="43" spans="1:7" s="128" customFormat="1" ht="27.75" customHeight="1">
      <c r="A43" s="780" t="s">
        <v>538</v>
      </c>
      <c r="B43" s="780" t="s">
        <v>2</v>
      </c>
      <c r="C43" s="938" t="s">
        <v>383</v>
      </c>
      <c r="D43" s="938" t="s">
        <v>539</v>
      </c>
      <c r="E43" s="939" t="s">
        <v>540</v>
      </c>
      <c r="F43" s="939" t="s">
        <v>541</v>
      </c>
      <c r="G43" s="467" t="s">
        <v>541</v>
      </c>
    </row>
    <row r="44" spans="1:7">
      <c r="A44" s="480"/>
      <c r="B44" s="481"/>
      <c r="D44" s="470"/>
      <c r="E44" s="470"/>
      <c r="F44" s="944"/>
      <c r="G44" s="482"/>
    </row>
    <row r="45" spans="1:7" ht="15.75">
      <c r="A45" s="460" t="s">
        <v>556</v>
      </c>
      <c r="B45" s="477" t="s">
        <v>557</v>
      </c>
      <c r="C45" s="943"/>
      <c r="D45" s="943"/>
      <c r="E45" s="486"/>
      <c r="F45" s="486"/>
      <c r="G45" s="460"/>
    </row>
    <row r="46" spans="1:7" ht="15.75">
      <c r="A46" s="460"/>
      <c r="B46" s="477"/>
      <c r="C46" s="943"/>
      <c r="D46" s="943"/>
      <c r="E46" s="486"/>
      <c r="F46" s="486"/>
      <c r="G46" s="460"/>
    </row>
    <row r="47" spans="1:7">
      <c r="A47" s="472">
        <v>1</v>
      </c>
      <c r="B47" s="473" t="s">
        <v>558</v>
      </c>
      <c r="C47" s="475">
        <v>230</v>
      </c>
      <c r="D47" s="475" t="s">
        <v>115</v>
      </c>
      <c r="E47" s="1277"/>
      <c r="F47" s="774">
        <f>ROUND(C47*E47,2)</f>
        <v>0</v>
      </c>
    </row>
    <row r="48" spans="1:7">
      <c r="A48" s="472"/>
      <c r="B48" s="483"/>
      <c r="C48" s="945"/>
      <c r="D48" s="945"/>
      <c r="F48" s="402"/>
    </row>
    <row r="49" spans="1:7" ht="51">
      <c r="A49" s="472">
        <v>2</v>
      </c>
      <c r="B49" s="474" t="s">
        <v>559</v>
      </c>
      <c r="C49" s="475">
        <v>18</v>
      </c>
      <c r="D49" s="475" t="s">
        <v>58</v>
      </c>
      <c r="E49" s="1277"/>
      <c r="F49" s="774">
        <f>ROUND(C49*E49,2)</f>
        <v>0</v>
      </c>
    </row>
    <row r="50" spans="1:7" ht="15.75">
      <c r="A50" s="460"/>
      <c r="B50" s="477"/>
      <c r="C50" s="943"/>
      <c r="D50" s="943"/>
      <c r="E50" s="486"/>
      <c r="F50" s="486"/>
      <c r="G50" s="460"/>
    </row>
    <row r="51" spans="1:7" ht="25.5">
      <c r="A51" s="472">
        <v>3</v>
      </c>
      <c r="B51" s="473" t="s">
        <v>560</v>
      </c>
      <c r="C51" s="475">
        <v>31</v>
      </c>
      <c r="D51" s="475" t="s">
        <v>115</v>
      </c>
      <c r="E51" s="1277"/>
      <c r="F51" s="774">
        <f>ROUND(C51*E51,2)</f>
        <v>0</v>
      </c>
    </row>
    <row r="52" spans="1:7" ht="16.5" customHeight="1">
      <c r="A52" s="472"/>
      <c r="B52" s="477"/>
      <c r="C52" s="943"/>
      <c r="D52" s="943"/>
      <c r="E52" s="486"/>
      <c r="F52" s="486"/>
    </row>
    <row r="53" spans="1:7" ht="63.75">
      <c r="A53" s="472">
        <v>4</v>
      </c>
      <c r="B53" s="473" t="s">
        <v>561</v>
      </c>
      <c r="C53" s="475">
        <v>18</v>
      </c>
      <c r="D53" s="475" t="s">
        <v>115</v>
      </c>
      <c r="E53" s="1277"/>
      <c r="F53" s="774">
        <f>ROUND(C53*E53,2)</f>
        <v>0</v>
      </c>
    </row>
    <row r="54" spans="1:7" ht="15.75">
      <c r="A54" s="460"/>
      <c r="B54" s="483"/>
      <c r="C54" s="945"/>
      <c r="D54" s="945"/>
      <c r="F54" s="402"/>
    </row>
    <row r="55" spans="1:7" ht="114.75">
      <c r="A55" s="472">
        <v>5</v>
      </c>
      <c r="B55" s="474" t="s">
        <v>562</v>
      </c>
      <c r="C55" s="475">
        <v>7</v>
      </c>
      <c r="D55" s="475" t="s">
        <v>58</v>
      </c>
      <c r="E55" s="1277"/>
      <c r="F55" s="774">
        <f>ROUND(C55*E55,2)</f>
        <v>0</v>
      </c>
    </row>
    <row r="56" spans="1:7" ht="15.75">
      <c r="A56" s="460"/>
      <c r="B56" s="483"/>
      <c r="C56" s="945"/>
      <c r="D56" s="945"/>
      <c r="F56" s="402"/>
    </row>
    <row r="57" spans="1:7" ht="153">
      <c r="A57" s="472">
        <v>6</v>
      </c>
      <c r="B57" s="474" t="s">
        <v>563</v>
      </c>
      <c r="C57" s="475">
        <v>1</v>
      </c>
      <c r="D57" s="475" t="s">
        <v>58</v>
      </c>
      <c r="E57" s="1277"/>
      <c r="F57" s="774">
        <f>ROUND(C57*E57,2)</f>
        <v>0</v>
      </c>
    </row>
    <row r="58" spans="1:7">
      <c r="A58" s="472"/>
      <c r="B58" s="474"/>
      <c r="F58" s="402"/>
    </row>
    <row r="59" spans="1:7" ht="180" customHeight="1">
      <c r="A59" s="472">
        <v>7</v>
      </c>
      <c r="B59" s="474" t="s">
        <v>564</v>
      </c>
      <c r="F59" s="402"/>
    </row>
    <row r="60" spans="1:7" ht="51">
      <c r="A60" s="472"/>
      <c r="B60" s="484" t="s">
        <v>565</v>
      </c>
      <c r="F60" s="402"/>
    </row>
    <row r="61" spans="1:7" ht="38.25">
      <c r="A61" s="472"/>
      <c r="B61" s="484" t="s">
        <v>566</v>
      </c>
      <c r="F61" s="402"/>
    </row>
    <row r="62" spans="1:7" ht="127.5">
      <c r="A62" s="472"/>
      <c r="B62" s="484" t="s">
        <v>567</v>
      </c>
      <c r="C62" s="475">
        <v>1</v>
      </c>
      <c r="D62" s="475" t="s">
        <v>58</v>
      </c>
      <c r="E62" s="1277"/>
      <c r="F62" s="774">
        <f>ROUND(C62*E62,2)</f>
        <v>0</v>
      </c>
    </row>
    <row r="63" spans="1:7">
      <c r="A63" s="472"/>
      <c r="B63" s="484"/>
      <c r="F63" s="402"/>
    </row>
    <row r="64" spans="1:7" ht="142.5" customHeight="1">
      <c r="A64" s="472">
        <v>8</v>
      </c>
      <c r="B64" s="474" t="s">
        <v>568</v>
      </c>
      <c r="C64" s="475">
        <v>6</v>
      </c>
      <c r="D64" s="475" t="s">
        <v>58</v>
      </c>
      <c r="E64" s="1277"/>
      <c r="F64" s="774">
        <f>ROUND(C64*E64,2)</f>
        <v>0</v>
      </c>
    </row>
    <row r="65" spans="1:7" ht="16.5" customHeight="1">
      <c r="A65" s="472"/>
      <c r="B65" s="474"/>
      <c r="F65" s="402"/>
    </row>
    <row r="66" spans="1:7" ht="142.5" customHeight="1">
      <c r="A66" s="472">
        <v>9</v>
      </c>
      <c r="B66" s="474" t="s">
        <v>569</v>
      </c>
      <c r="C66" s="475">
        <v>2</v>
      </c>
      <c r="D66" s="475" t="s">
        <v>58</v>
      </c>
      <c r="E66" s="1277"/>
      <c r="F66" s="774">
        <f>ROUND(C66*E66,2)</f>
        <v>0</v>
      </c>
    </row>
    <row r="67" spans="1:7" ht="15.75">
      <c r="A67" s="472"/>
      <c r="B67" s="485"/>
      <c r="C67" s="943"/>
      <c r="D67" s="943"/>
      <c r="F67" s="402"/>
      <c r="G67" s="402"/>
    </row>
    <row r="68" spans="1:7">
      <c r="A68" s="472">
        <v>10</v>
      </c>
      <c r="B68" s="473" t="s">
        <v>570</v>
      </c>
      <c r="C68" s="475">
        <v>1</v>
      </c>
      <c r="D68" s="475" t="s">
        <v>669</v>
      </c>
      <c r="E68" s="1277"/>
      <c r="F68" s="774">
        <f>ROUND(C68*E68,2)</f>
        <v>0</v>
      </c>
      <c r="G68" s="402"/>
    </row>
    <row r="69" spans="1:7" ht="13.5" thickBot="1">
      <c r="A69" s="472"/>
      <c r="B69" s="481"/>
      <c r="F69" s="402"/>
      <c r="G69" s="402"/>
    </row>
    <row r="70" spans="1:7" ht="13.5" thickBot="1">
      <c r="A70" s="949"/>
      <c r="B70" s="949" t="s">
        <v>571</v>
      </c>
      <c r="C70" s="1641"/>
      <c r="D70" s="1641"/>
      <c r="E70" s="950"/>
      <c r="F70" s="681">
        <f>SUM(F46:F69)</f>
        <v>0</v>
      </c>
      <c r="G70" s="479">
        <f>F70</f>
        <v>0</v>
      </c>
    </row>
    <row r="71" spans="1:7">
      <c r="A71" s="487"/>
      <c r="B71" s="487"/>
      <c r="C71" s="946"/>
      <c r="D71" s="946"/>
      <c r="E71" s="946"/>
      <c r="F71" s="389"/>
      <c r="G71" s="389"/>
    </row>
    <row r="72" spans="1:7" s="128" customFormat="1" ht="27.75" customHeight="1">
      <c r="A72" s="780" t="s">
        <v>538</v>
      </c>
      <c r="B72" s="780" t="s">
        <v>2</v>
      </c>
      <c r="C72" s="938" t="s">
        <v>383</v>
      </c>
      <c r="D72" s="938" t="s">
        <v>539</v>
      </c>
      <c r="E72" s="939" t="s">
        <v>540</v>
      </c>
      <c r="F72" s="939" t="s">
        <v>541</v>
      </c>
      <c r="G72" s="467" t="s">
        <v>541</v>
      </c>
    </row>
    <row r="73" spans="1:7" ht="15.75">
      <c r="A73" s="460"/>
      <c r="B73" s="477"/>
      <c r="C73" s="943"/>
      <c r="D73" s="943"/>
      <c r="E73" s="947"/>
      <c r="F73" s="486"/>
      <c r="G73" s="460"/>
    </row>
    <row r="74" spans="1:7" ht="15.75">
      <c r="A74" s="460" t="s">
        <v>572</v>
      </c>
      <c r="B74" s="477" t="s">
        <v>573</v>
      </c>
      <c r="C74" s="943"/>
      <c r="D74" s="943"/>
      <c r="E74" s="486"/>
      <c r="F74" s="486"/>
      <c r="G74" s="460"/>
    </row>
    <row r="75" spans="1:7">
      <c r="A75" s="476"/>
      <c r="B75" s="474"/>
      <c r="F75" s="402"/>
      <c r="G75" s="402"/>
    </row>
    <row r="76" spans="1:7" ht="38.25">
      <c r="A76" s="472">
        <v>1</v>
      </c>
      <c r="B76" s="474" t="s">
        <v>574</v>
      </c>
      <c r="C76" s="475" t="s">
        <v>21</v>
      </c>
      <c r="D76" s="475" t="s">
        <v>58</v>
      </c>
      <c r="E76" s="1277"/>
      <c r="F76" s="774">
        <f>ROUND(C76*E76,2)</f>
        <v>0</v>
      </c>
      <c r="G76" s="402"/>
    </row>
    <row r="77" spans="1:7">
      <c r="A77" s="476"/>
      <c r="B77" s="474"/>
      <c r="F77" s="774"/>
      <c r="G77" s="402"/>
    </row>
    <row r="78" spans="1:7">
      <c r="A78" s="472">
        <v>2</v>
      </c>
      <c r="B78" s="474" t="s">
        <v>575</v>
      </c>
      <c r="C78" s="475" t="s">
        <v>21</v>
      </c>
      <c r="D78" s="475" t="s">
        <v>58</v>
      </c>
      <c r="E78" s="1277"/>
      <c r="F78" s="774">
        <f>ROUND(C78*E78,2)</f>
        <v>0</v>
      </c>
      <c r="G78" s="402"/>
    </row>
    <row r="79" spans="1:7" ht="15.75">
      <c r="A79" s="460"/>
      <c r="B79" s="477"/>
      <c r="C79" s="943"/>
      <c r="D79" s="943"/>
      <c r="E79" s="486"/>
      <c r="F79" s="774"/>
      <c r="G79" s="460"/>
    </row>
    <row r="80" spans="1:7">
      <c r="A80" s="472">
        <v>3</v>
      </c>
      <c r="B80" s="474" t="s">
        <v>576</v>
      </c>
      <c r="C80" s="475" t="s">
        <v>21</v>
      </c>
      <c r="D80" s="475" t="s">
        <v>58</v>
      </c>
      <c r="E80" s="1277"/>
      <c r="F80" s="774">
        <f>ROUND(C80*E80,2)</f>
        <v>0</v>
      </c>
      <c r="G80" s="402"/>
    </row>
    <row r="81" spans="1:7">
      <c r="A81" s="476"/>
      <c r="B81" s="474"/>
      <c r="F81" s="774"/>
      <c r="G81" s="402"/>
    </row>
    <row r="82" spans="1:7">
      <c r="A82" s="472">
        <f>A80+1</f>
        <v>4</v>
      </c>
      <c r="B82" s="474" t="s">
        <v>577</v>
      </c>
      <c r="C82" s="475">
        <v>230</v>
      </c>
      <c r="D82" s="475" t="s">
        <v>115</v>
      </c>
      <c r="E82" s="1277"/>
      <c r="F82" s="774">
        <f>ROUND(C82*E82,2)</f>
        <v>0</v>
      </c>
      <c r="G82" s="402"/>
    </row>
    <row r="83" spans="1:7">
      <c r="A83" s="476"/>
      <c r="B83" s="474"/>
      <c r="F83" s="774"/>
      <c r="G83" s="402"/>
    </row>
    <row r="84" spans="1:7" ht="38.25">
      <c r="A84" s="472">
        <v>5</v>
      </c>
      <c r="B84" s="474" t="s">
        <v>578</v>
      </c>
      <c r="C84" s="475">
        <v>230</v>
      </c>
      <c r="D84" s="475" t="s">
        <v>115</v>
      </c>
      <c r="E84" s="1277"/>
      <c r="F84" s="774">
        <f>ROUND(C84*E84,2)</f>
        <v>0</v>
      </c>
      <c r="G84" s="402"/>
    </row>
    <row r="85" spans="1:7" ht="16.5" thickBot="1">
      <c r="A85" s="460"/>
      <c r="B85" s="488"/>
      <c r="C85" s="948"/>
      <c r="D85" s="948"/>
      <c r="F85" s="774"/>
      <c r="G85" s="402"/>
    </row>
    <row r="86" spans="1:7" ht="15.75" customHeight="1" thickBot="1">
      <c r="A86" s="951"/>
      <c r="B86" s="949" t="s">
        <v>579</v>
      </c>
      <c r="C86" s="1894"/>
      <c r="D86" s="1894"/>
      <c r="E86" s="952"/>
      <c r="F86" s="681">
        <f>SUM(F76:F85)</f>
        <v>0</v>
      </c>
      <c r="G86" s="479">
        <f>F86</f>
        <v>0</v>
      </c>
    </row>
    <row r="87" spans="1:7" ht="15.75" customHeight="1">
      <c r="A87" s="490"/>
      <c r="B87" s="487"/>
      <c r="C87" s="1642">
        <f>SUM(C15:C85)</f>
        <v>1354.2</v>
      </c>
      <c r="D87" s="946"/>
      <c r="E87" s="526"/>
      <c r="F87" s="389"/>
      <c r="G87" s="389"/>
    </row>
    <row r="88" spans="1:7" ht="14.25" customHeight="1">
      <c r="B88" s="1891"/>
      <c r="C88" s="1891"/>
      <c r="D88" s="1891"/>
      <c r="E88" s="1891"/>
      <c r="F88" s="1892"/>
      <c r="G88" s="1892"/>
    </row>
    <row r="89" spans="1:7" ht="14.25" customHeight="1">
      <c r="B89" s="491"/>
      <c r="C89" s="1893"/>
      <c r="D89" s="1893"/>
      <c r="E89" s="1893"/>
      <c r="F89" s="1893"/>
      <c r="G89" s="492"/>
    </row>
    <row r="90" spans="1:7" ht="14.25" customHeight="1">
      <c r="B90" s="1891"/>
      <c r="C90" s="1891"/>
      <c r="D90" s="1891"/>
      <c r="E90" s="1891"/>
      <c r="F90" s="1892"/>
      <c r="G90" s="1892"/>
    </row>
    <row r="91" spans="1:7" ht="14.25" customHeight="1">
      <c r="B91" s="491"/>
      <c r="C91" s="1893"/>
      <c r="D91" s="1893"/>
      <c r="E91" s="1893"/>
      <c r="F91" s="1893"/>
      <c r="G91" s="492"/>
    </row>
    <row r="92" spans="1:7" ht="14.25" customHeight="1">
      <c r="B92" s="1891"/>
      <c r="C92" s="1891"/>
      <c r="D92" s="1891"/>
      <c r="E92" s="1891"/>
      <c r="F92" s="1892"/>
      <c r="G92" s="1892"/>
    </row>
    <row r="93" spans="1:7" ht="14.25" customHeight="1">
      <c r="B93" s="491"/>
      <c r="C93" s="1893"/>
      <c r="D93" s="1893"/>
      <c r="E93" s="1893"/>
      <c r="F93" s="1893"/>
      <c r="G93" s="492"/>
    </row>
    <row r="94" spans="1:7" ht="14.25" customHeight="1">
      <c r="B94" s="1891"/>
      <c r="C94" s="1891"/>
      <c r="D94" s="1891"/>
      <c r="E94" s="1891"/>
      <c r="F94" s="1892"/>
      <c r="G94" s="1892"/>
    </row>
    <row r="95" spans="1:7" ht="14.25" customHeight="1">
      <c r="B95" s="491"/>
      <c r="C95" s="1893"/>
      <c r="D95" s="1893"/>
      <c r="E95" s="1893"/>
      <c r="F95" s="1893"/>
      <c r="G95" s="492"/>
    </row>
    <row r="96" spans="1:7" ht="14.25" customHeight="1">
      <c r="B96" s="1891"/>
      <c r="C96" s="1891"/>
      <c r="D96" s="1891"/>
      <c r="E96" s="1891"/>
      <c r="F96" s="1892"/>
      <c r="G96" s="1892"/>
    </row>
    <row r="97" spans="2:7" ht="14.25" customHeight="1">
      <c r="B97" s="491"/>
      <c r="C97" s="1893"/>
      <c r="D97" s="1893"/>
      <c r="E97" s="1893"/>
      <c r="F97" s="1893"/>
      <c r="G97" s="492"/>
    </row>
    <row r="98" spans="2:7" ht="14.25" customHeight="1">
      <c r="B98" s="1891"/>
      <c r="C98" s="1891"/>
      <c r="D98" s="1891"/>
      <c r="E98" s="1891"/>
      <c r="F98" s="1892"/>
      <c r="G98" s="1892"/>
    </row>
    <row r="99" spans="2:7" ht="14.25" customHeight="1">
      <c r="B99" s="491"/>
      <c r="C99" s="1893"/>
      <c r="D99" s="1893"/>
      <c r="E99" s="1893"/>
      <c r="F99" s="1893"/>
      <c r="G99" s="492"/>
    </row>
    <row r="100" spans="2:7" ht="14.25" customHeight="1">
      <c r="B100" s="1891"/>
      <c r="C100" s="1891"/>
      <c r="D100" s="1891"/>
      <c r="E100" s="1891"/>
      <c r="F100" s="1892"/>
      <c r="G100" s="1892"/>
    </row>
    <row r="101" spans="2:7" ht="14.25" customHeight="1">
      <c r="B101" s="491"/>
      <c r="C101" s="1893"/>
      <c r="D101" s="1893"/>
      <c r="E101" s="1893"/>
      <c r="F101" s="1893"/>
      <c r="G101" s="492"/>
    </row>
    <row r="102" spans="2:7" ht="14.25" customHeight="1">
      <c r="B102" s="1891"/>
      <c r="C102" s="1891"/>
      <c r="D102" s="1891"/>
      <c r="E102" s="1891"/>
      <c r="F102" s="1892"/>
      <c r="G102" s="1892"/>
    </row>
    <row r="103" spans="2:7" ht="14.25" customHeight="1">
      <c r="B103" s="1891"/>
      <c r="C103" s="1891"/>
      <c r="D103" s="492"/>
      <c r="E103" s="1893"/>
      <c r="F103" s="1893"/>
      <c r="G103" s="492"/>
    </row>
    <row r="104" spans="2:7" ht="14.25">
      <c r="B104" s="1891"/>
      <c r="C104" s="1891"/>
      <c r="D104" s="1891"/>
      <c r="E104" s="492"/>
      <c r="F104" s="1893"/>
      <c r="G104" s="1893"/>
    </row>
  </sheetData>
  <mergeCells count="42">
    <mergeCell ref="C99:D99"/>
    <mergeCell ref="E99:F99"/>
    <mergeCell ref="B103:C103"/>
    <mergeCell ref="E103:F103"/>
    <mergeCell ref="B104:D104"/>
    <mergeCell ref="F104:G104"/>
    <mergeCell ref="B100:E100"/>
    <mergeCell ref="F100:G100"/>
    <mergeCell ref="C101:D101"/>
    <mergeCell ref="E101:F101"/>
    <mergeCell ref="B102:E102"/>
    <mergeCell ref="F102:G102"/>
    <mergeCell ref="B96:E96"/>
    <mergeCell ref="F96:G96"/>
    <mergeCell ref="C97:D97"/>
    <mergeCell ref="E97:F97"/>
    <mergeCell ref="B98:E98"/>
    <mergeCell ref="F98:G98"/>
    <mergeCell ref="C93:D93"/>
    <mergeCell ref="E93:F93"/>
    <mergeCell ref="B94:E94"/>
    <mergeCell ref="F94:G94"/>
    <mergeCell ref="C95:D95"/>
    <mergeCell ref="E95:F95"/>
    <mergeCell ref="B90:E90"/>
    <mergeCell ref="F90:G90"/>
    <mergeCell ref="C91:D91"/>
    <mergeCell ref="E91:F91"/>
    <mergeCell ref="B92:E92"/>
    <mergeCell ref="F92:G92"/>
    <mergeCell ref="B88:E88"/>
    <mergeCell ref="F88:G88"/>
    <mergeCell ref="C89:D89"/>
    <mergeCell ref="E89:F89"/>
    <mergeCell ref="C86:D86"/>
    <mergeCell ref="A12:B12"/>
    <mergeCell ref="A13:B13"/>
    <mergeCell ref="A3:B3"/>
    <mergeCell ref="A4:B4"/>
    <mergeCell ref="A5:B5"/>
    <mergeCell ref="A6:B6"/>
    <mergeCell ref="A7:B7"/>
  </mergeCells>
  <conditionalFormatting sqref="F15">
    <cfRule type="expression" dxfId="203" priority="55" stopIfTrue="1">
      <formula>$J$5=1</formula>
    </cfRule>
  </conditionalFormatting>
  <conditionalFormatting sqref="F17">
    <cfRule type="expression" dxfId="202" priority="54" stopIfTrue="1">
      <formula>$J$5=1</formula>
    </cfRule>
  </conditionalFormatting>
  <conditionalFormatting sqref="F19">
    <cfRule type="expression" dxfId="201" priority="53" stopIfTrue="1">
      <formula>$J$5=1</formula>
    </cfRule>
  </conditionalFormatting>
  <conditionalFormatting sqref="F21">
    <cfRule type="expression" dxfId="200" priority="52" stopIfTrue="1">
      <formula>$J$5=1</formula>
    </cfRule>
  </conditionalFormatting>
  <conditionalFormatting sqref="F23">
    <cfRule type="expression" dxfId="199" priority="51" stopIfTrue="1">
      <formula>$J$5=1</formula>
    </cfRule>
  </conditionalFormatting>
  <conditionalFormatting sqref="F25">
    <cfRule type="expression" dxfId="198" priority="50" stopIfTrue="1">
      <formula>$J$5=1</formula>
    </cfRule>
  </conditionalFormatting>
  <conditionalFormatting sqref="F27">
    <cfRule type="expression" dxfId="197" priority="49" stopIfTrue="1">
      <formula>$J$5=1</formula>
    </cfRule>
  </conditionalFormatting>
  <conditionalFormatting sqref="F29">
    <cfRule type="expression" dxfId="196" priority="48" stopIfTrue="1">
      <formula>$J$5=1</formula>
    </cfRule>
  </conditionalFormatting>
  <conditionalFormatting sqref="F31">
    <cfRule type="expression" dxfId="195" priority="47" stopIfTrue="1">
      <formula>$J$5=1</formula>
    </cfRule>
  </conditionalFormatting>
  <conditionalFormatting sqref="F33">
    <cfRule type="expression" dxfId="194" priority="46" stopIfTrue="1">
      <formula>$J$5=1</formula>
    </cfRule>
  </conditionalFormatting>
  <conditionalFormatting sqref="F35">
    <cfRule type="expression" dxfId="193" priority="45" stopIfTrue="1">
      <formula>$J$5=1</formula>
    </cfRule>
  </conditionalFormatting>
  <conditionalFormatting sqref="F37">
    <cfRule type="expression" dxfId="192" priority="44" stopIfTrue="1">
      <formula>$J$5=1</formula>
    </cfRule>
  </conditionalFormatting>
  <conditionalFormatting sqref="F39">
    <cfRule type="expression" dxfId="191" priority="43" stopIfTrue="1">
      <formula>$J$5=1</formula>
    </cfRule>
  </conditionalFormatting>
  <conditionalFormatting sqref="F47">
    <cfRule type="expression" dxfId="190" priority="42" stopIfTrue="1">
      <formula>$J$5=1</formula>
    </cfRule>
  </conditionalFormatting>
  <conditionalFormatting sqref="F49">
    <cfRule type="expression" dxfId="189" priority="41" stopIfTrue="1">
      <formula>$J$5=1</formula>
    </cfRule>
  </conditionalFormatting>
  <conditionalFormatting sqref="F51">
    <cfRule type="expression" dxfId="188" priority="40" stopIfTrue="1">
      <formula>$J$5=1</formula>
    </cfRule>
  </conditionalFormatting>
  <conditionalFormatting sqref="F53">
    <cfRule type="expression" dxfId="187" priority="39" stopIfTrue="1">
      <formula>$J$5=1</formula>
    </cfRule>
  </conditionalFormatting>
  <conditionalFormatting sqref="F55">
    <cfRule type="expression" dxfId="186" priority="38" stopIfTrue="1">
      <formula>$J$5=1</formula>
    </cfRule>
  </conditionalFormatting>
  <conditionalFormatting sqref="F57">
    <cfRule type="expression" dxfId="185" priority="37" stopIfTrue="1">
      <formula>$J$5=1</formula>
    </cfRule>
  </conditionalFormatting>
  <conditionalFormatting sqref="F76:F85">
    <cfRule type="expression" dxfId="184" priority="32" stopIfTrue="1">
      <formula>$J$5=1</formula>
    </cfRule>
  </conditionalFormatting>
  <conditionalFormatting sqref="F62">
    <cfRule type="expression" dxfId="183" priority="35" stopIfTrue="1">
      <formula>$J$5=1</formula>
    </cfRule>
  </conditionalFormatting>
  <conditionalFormatting sqref="F64">
    <cfRule type="expression" dxfId="182" priority="34" stopIfTrue="1">
      <formula>$J$5=1</formula>
    </cfRule>
  </conditionalFormatting>
  <conditionalFormatting sqref="F66">
    <cfRule type="expression" dxfId="181" priority="33" stopIfTrue="1">
      <formula>$J$5=1</formula>
    </cfRule>
  </conditionalFormatting>
  <conditionalFormatting sqref="F4">
    <cfRule type="expression" dxfId="180" priority="31" stopIfTrue="1">
      <formula>$J$5=1</formula>
    </cfRule>
  </conditionalFormatting>
  <conditionalFormatting sqref="F5:F6">
    <cfRule type="expression" dxfId="179" priority="30" stopIfTrue="1">
      <formula>$J$5=1</formula>
    </cfRule>
  </conditionalFormatting>
  <conditionalFormatting sqref="F68">
    <cfRule type="expression" dxfId="178" priority="29" stopIfTrue="1">
      <formula>$J$5=1</formula>
    </cfRule>
  </conditionalFormatting>
  <conditionalFormatting sqref="E15">
    <cfRule type="expression" dxfId="177" priority="28" stopIfTrue="1">
      <formula>$K$1=1</formula>
    </cfRule>
  </conditionalFormatting>
  <conditionalFormatting sqref="E17">
    <cfRule type="expression" dxfId="176" priority="27" stopIfTrue="1">
      <formula>$K$1=1</formula>
    </cfRule>
  </conditionalFormatting>
  <conditionalFormatting sqref="E19">
    <cfRule type="expression" dxfId="175" priority="26" stopIfTrue="1">
      <formula>$K$1=1</formula>
    </cfRule>
  </conditionalFormatting>
  <conditionalFormatting sqref="E21">
    <cfRule type="expression" dxfId="174" priority="25" stopIfTrue="1">
      <formula>$K$1=1</formula>
    </cfRule>
  </conditionalFormatting>
  <conditionalFormatting sqref="E23">
    <cfRule type="expression" dxfId="173" priority="24" stopIfTrue="1">
      <formula>$K$1=1</formula>
    </cfRule>
  </conditionalFormatting>
  <conditionalFormatting sqref="E25">
    <cfRule type="expression" dxfId="172" priority="23" stopIfTrue="1">
      <formula>$K$1=1</formula>
    </cfRule>
  </conditionalFormatting>
  <conditionalFormatting sqref="E27">
    <cfRule type="expression" dxfId="171" priority="22" stopIfTrue="1">
      <formula>$K$1=1</formula>
    </cfRule>
  </conditionalFormatting>
  <conditionalFormatting sqref="E29">
    <cfRule type="expression" dxfId="170" priority="21" stopIfTrue="1">
      <formula>$K$1=1</formula>
    </cfRule>
  </conditionalFormatting>
  <conditionalFormatting sqref="E31">
    <cfRule type="expression" dxfId="169" priority="20" stopIfTrue="1">
      <formula>$K$1=1</formula>
    </cfRule>
  </conditionalFormatting>
  <conditionalFormatting sqref="E33">
    <cfRule type="expression" dxfId="168" priority="19" stopIfTrue="1">
      <formula>$K$1=1</formula>
    </cfRule>
  </conditionalFormatting>
  <conditionalFormatting sqref="E35">
    <cfRule type="expression" dxfId="167" priority="18" stopIfTrue="1">
      <formula>$K$1=1</formula>
    </cfRule>
  </conditionalFormatting>
  <conditionalFormatting sqref="E37">
    <cfRule type="expression" dxfId="166" priority="17" stopIfTrue="1">
      <formula>$K$1=1</formula>
    </cfRule>
  </conditionalFormatting>
  <conditionalFormatting sqref="E39">
    <cfRule type="expression" dxfId="165" priority="16" stopIfTrue="1">
      <formula>$K$1=1</formula>
    </cfRule>
  </conditionalFormatting>
  <conditionalFormatting sqref="E47">
    <cfRule type="expression" dxfId="164" priority="15" stopIfTrue="1">
      <formula>$K$1=1</formula>
    </cfRule>
  </conditionalFormatting>
  <conditionalFormatting sqref="E49">
    <cfRule type="expression" dxfId="163" priority="14" stopIfTrue="1">
      <formula>$K$1=1</formula>
    </cfRule>
  </conditionalFormatting>
  <conditionalFormatting sqref="E51">
    <cfRule type="expression" dxfId="162" priority="13" stopIfTrue="1">
      <formula>$K$1=1</formula>
    </cfRule>
  </conditionalFormatting>
  <conditionalFormatting sqref="E53">
    <cfRule type="expression" dxfId="161" priority="12" stopIfTrue="1">
      <formula>$K$1=1</formula>
    </cfRule>
  </conditionalFormatting>
  <conditionalFormatting sqref="E55">
    <cfRule type="expression" dxfId="160" priority="11" stopIfTrue="1">
      <formula>$K$1=1</formula>
    </cfRule>
  </conditionalFormatting>
  <conditionalFormatting sqref="E57">
    <cfRule type="expression" dxfId="159" priority="10" stopIfTrue="1">
      <formula>$K$1=1</formula>
    </cfRule>
  </conditionalFormatting>
  <conditionalFormatting sqref="E62">
    <cfRule type="expression" dxfId="158" priority="9" stopIfTrue="1">
      <formula>$K$1=1</formula>
    </cfRule>
  </conditionalFormatting>
  <conditionalFormatting sqref="E84">
    <cfRule type="expression" dxfId="157" priority="1" stopIfTrue="1">
      <formula>$K$1=1</formula>
    </cfRule>
  </conditionalFormatting>
  <conditionalFormatting sqref="E64">
    <cfRule type="expression" dxfId="156" priority="8" stopIfTrue="1">
      <formula>$K$1=1</formula>
    </cfRule>
  </conditionalFormatting>
  <conditionalFormatting sqref="E66">
    <cfRule type="expression" dxfId="155" priority="7" stopIfTrue="1">
      <formula>$K$1=1</formula>
    </cfRule>
  </conditionalFormatting>
  <conditionalFormatting sqref="E68">
    <cfRule type="expression" dxfId="154" priority="6" stopIfTrue="1">
      <formula>$K$1=1</formula>
    </cfRule>
  </conditionalFormatting>
  <conditionalFormatting sqref="E76">
    <cfRule type="expression" dxfId="153" priority="5" stopIfTrue="1">
      <formula>$K$1=1</formula>
    </cfRule>
  </conditionalFormatting>
  <conditionalFormatting sqref="E78">
    <cfRule type="expression" dxfId="152" priority="4" stopIfTrue="1">
      <formula>$K$1=1</formula>
    </cfRule>
  </conditionalFormatting>
  <conditionalFormatting sqref="E80">
    <cfRule type="expression" dxfId="151" priority="3" stopIfTrue="1">
      <formula>$K$1=1</formula>
    </cfRule>
  </conditionalFormatting>
  <conditionalFormatting sqref="E82">
    <cfRule type="expression" dxfId="150" priority="2" stopIfTrue="1">
      <formula>$K$1=1</formula>
    </cfRule>
  </conditionalFormatting>
  <pageMargins left="0.7" right="0.7" top="0.75" bottom="0.75" header="0.3" footer="0.3"/>
  <pageSetup paperSize="9" scale="81" orientation="portrait" r:id="rId1"/>
  <rowBreaks count="3" manualBreakCount="3">
    <brk id="8" max="16383" man="1"/>
    <brk id="33" max="16383" man="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100" zoomScaleSheetLayoutView="100" workbookViewId="0">
      <selection activeCell="A2" sqref="A2"/>
    </sheetView>
  </sheetViews>
  <sheetFormatPr defaultRowHeight="14.25"/>
  <cols>
    <col min="1" max="1" width="7.85546875" style="504" customWidth="1"/>
    <col min="2" max="2" width="48" style="348" customWidth="1"/>
    <col min="3" max="3" width="7.28515625" style="958" customWidth="1"/>
    <col min="4" max="4" width="11" style="958" customWidth="1"/>
    <col min="5" max="5" width="14.140625" style="957" customWidth="1"/>
    <col min="6" max="6" width="13.85546875" style="958" customWidth="1"/>
    <col min="7" max="7" width="13.85546875" style="505" hidden="1" customWidth="1"/>
    <col min="8" max="16384" width="9.140625" style="348"/>
  </cols>
  <sheetData>
    <row r="1" spans="1:10" ht="15">
      <c r="A1" s="1896" t="s">
        <v>608</v>
      </c>
      <c r="B1" s="1897"/>
      <c r="C1" s="1897"/>
      <c r="D1" s="1897"/>
      <c r="E1" s="1897"/>
      <c r="F1" s="1897"/>
      <c r="G1" s="493"/>
    </row>
    <row r="2" spans="1:10" ht="15">
      <c r="A2" s="496"/>
      <c r="B2" s="497"/>
      <c r="C2" s="957"/>
      <c r="D2" s="957"/>
      <c r="F2" s="957"/>
      <c r="G2" s="494"/>
    </row>
    <row r="3" spans="1:10" s="103" customFormat="1" ht="15.75">
      <c r="A3" s="1895" t="s">
        <v>609</v>
      </c>
      <c r="B3" s="1895"/>
      <c r="C3" s="1643"/>
      <c r="D3" s="1643"/>
      <c r="E3" s="1643"/>
      <c r="F3" s="1644"/>
      <c r="G3" s="498"/>
    </row>
    <row r="4" spans="1:10" ht="15">
      <c r="A4" s="1672" t="s">
        <v>610</v>
      </c>
      <c r="B4" s="1646" t="s">
        <v>611</v>
      </c>
      <c r="C4" s="1647"/>
      <c r="D4" s="1647"/>
      <c r="E4" s="1647"/>
      <c r="F4" s="1647">
        <f>'1.5-EE'!F25</f>
        <v>0</v>
      </c>
      <c r="G4" s="499">
        <f>G25</f>
        <v>0</v>
      </c>
    </row>
    <row r="5" spans="1:10" ht="15">
      <c r="A5" s="1672" t="s">
        <v>612</v>
      </c>
      <c r="B5" s="1646" t="s">
        <v>613</v>
      </c>
      <c r="C5" s="1647"/>
      <c r="D5" s="1647"/>
      <c r="E5" s="1647"/>
      <c r="F5" s="1647">
        <f>'1.5-EE'!F58</f>
        <v>0</v>
      </c>
      <c r="G5" s="499">
        <f>G58</f>
        <v>0</v>
      </c>
    </row>
    <row r="6" spans="1:10" s="502" customFormat="1" ht="15">
      <c r="A6" s="1648" t="s">
        <v>614</v>
      </c>
      <c r="B6" s="1649"/>
      <c r="C6" s="1650"/>
      <c r="D6" s="1650"/>
      <c r="E6" s="1650"/>
      <c r="F6" s="1651">
        <f>SUM(F4:F5)</f>
        <v>0</v>
      </c>
      <c r="G6" s="500">
        <f>SUM(G4:G5)</f>
        <v>0</v>
      </c>
    </row>
    <row r="7" spans="1:10">
      <c r="A7" s="1898" t="s">
        <v>615</v>
      </c>
      <c r="B7" s="1898"/>
      <c r="C7" s="1898"/>
      <c r="D7" s="1898"/>
      <c r="E7" s="1898"/>
      <c r="F7" s="1652"/>
      <c r="G7" s="494"/>
    </row>
    <row r="8" spans="1:10">
      <c r="A8" s="1653"/>
      <c r="B8" s="1653"/>
      <c r="C8" s="1654"/>
      <c r="D8" s="1654"/>
      <c r="E8" s="1654"/>
      <c r="F8" s="1652"/>
      <c r="G8" s="494"/>
    </row>
    <row r="9" spans="1:10" s="512" customFormat="1" ht="15">
      <c r="A9" s="1655"/>
      <c r="B9" s="1656"/>
      <c r="C9" s="1652"/>
      <c r="D9" s="1652"/>
      <c r="E9" s="1652"/>
      <c r="F9" s="1652"/>
      <c r="G9" s="505"/>
      <c r="H9" s="348"/>
      <c r="I9" s="348"/>
      <c r="J9" s="348"/>
    </row>
    <row r="10" spans="1:10" s="512" customFormat="1" ht="12.75">
      <c r="A10" s="1657" t="s">
        <v>646</v>
      </c>
      <c r="B10" s="1657" t="s">
        <v>647</v>
      </c>
      <c r="C10" s="1658" t="s">
        <v>130</v>
      </c>
      <c r="D10" s="1658" t="s">
        <v>129</v>
      </c>
      <c r="E10" s="1658" t="s">
        <v>131</v>
      </c>
      <c r="F10" s="1658" t="s">
        <v>144</v>
      </c>
      <c r="G10" s="506" t="s">
        <v>144</v>
      </c>
      <c r="H10" s="507"/>
      <c r="I10" s="507"/>
      <c r="J10" s="507"/>
    </row>
    <row r="11" spans="1:10" s="103" customFormat="1" ht="12.75">
      <c r="A11" s="1659"/>
      <c r="B11" s="1659"/>
      <c r="C11" s="1660"/>
      <c r="D11" s="1660"/>
      <c r="E11" s="1660"/>
      <c r="F11" s="1660"/>
      <c r="G11" s="508"/>
      <c r="H11" s="507"/>
      <c r="I11" s="507"/>
      <c r="J11" s="507"/>
    </row>
    <row r="12" spans="1:10" s="103" customFormat="1" ht="15.75">
      <c r="A12" s="1895" t="s">
        <v>609</v>
      </c>
      <c r="B12" s="1895"/>
      <c r="C12" s="1643"/>
      <c r="D12" s="1643"/>
      <c r="E12" s="1643"/>
      <c r="F12" s="1644"/>
      <c r="G12" s="498"/>
    </row>
    <row r="13" spans="1:10" s="103" customFormat="1" ht="12.75">
      <c r="A13" s="1661" t="s">
        <v>610</v>
      </c>
      <c r="B13" s="1662" t="s">
        <v>648</v>
      </c>
      <c r="C13" s="1660"/>
      <c r="D13" s="1660"/>
      <c r="E13" s="1660"/>
      <c r="F13" s="1660"/>
      <c r="G13" s="511"/>
      <c r="H13" s="512"/>
      <c r="I13" s="512"/>
      <c r="J13" s="512"/>
    </row>
    <row r="14" spans="1:10" s="103" customFormat="1" ht="12.75">
      <c r="A14" s="1661"/>
      <c r="B14" s="1663"/>
      <c r="C14" s="1660"/>
      <c r="D14" s="1660"/>
      <c r="E14" s="1660"/>
      <c r="F14" s="1660"/>
      <c r="G14" s="513"/>
      <c r="H14" s="507"/>
      <c r="I14" s="507"/>
      <c r="J14" s="507"/>
    </row>
    <row r="15" spans="1:10" s="103" customFormat="1" ht="12.75">
      <c r="A15" s="1664" t="s">
        <v>21</v>
      </c>
      <c r="B15" s="1665" t="s">
        <v>649</v>
      </c>
      <c r="C15" s="1666" t="s">
        <v>58</v>
      </c>
      <c r="D15" s="1666">
        <v>1</v>
      </c>
      <c r="E15" s="1277"/>
      <c r="F15" s="1666">
        <f>ROUND(D15*E15,2)</f>
        <v>0</v>
      </c>
      <c r="G15" s="513"/>
      <c r="H15" s="507"/>
      <c r="I15" s="507"/>
      <c r="J15" s="507"/>
    </row>
    <row r="16" spans="1:10" s="103" customFormat="1" ht="12.75">
      <c r="A16" s="1664"/>
      <c r="B16" s="1667"/>
      <c r="C16" s="1666"/>
      <c r="D16" s="1666"/>
      <c r="E16" s="1666"/>
      <c r="F16" s="1666"/>
      <c r="G16" s="513"/>
      <c r="H16" s="507"/>
      <c r="I16" s="507"/>
      <c r="J16" s="507"/>
    </row>
    <row r="17" spans="1:10" s="103" customFormat="1" ht="12.75">
      <c r="A17" s="1664" t="s">
        <v>11</v>
      </c>
      <c r="B17" s="1667" t="s">
        <v>650</v>
      </c>
      <c r="C17" s="1666" t="s">
        <v>58</v>
      </c>
      <c r="D17" s="1666">
        <v>1</v>
      </c>
      <c r="E17" s="1277"/>
      <c r="F17" s="1666">
        <f>ROUND(D17*E17,2)</f>
        <v>0</v>
      </c>
      <c r="G17" s="513"/>
      <c r="H17" s="507"/>
      <c r="I17" s="507"/>
      <c r="J17" s="507"/>
    </row>
    <row r="18" spans="1:10" s="103" customFormat="1" ht="12.75">
      <c r="A18" s="1664"/>
      <c r="B18" s="1667"/>
      <c r="C18" s="1666"/>
      <c r="D18" s="1666"/>
      <c r="E18" s="1666"/>
      <c r="F18" s="1666"/>
      <c r="G18" s="513"/>
      <c r="H18" s="507"/>
      <c r="I18" s="507"/>
      <c r="J18" s="507"/>
    </row>
    <row r="19" spans="1:10" s="103" customFormat="1" ht="12.75">
      <c r="A19" s="1664" t="s">
        <v>14</v>
      </c>
      <c r="B19" s="1665" t="s">
        <v>651</v>
      </c>
      <c r="C19" s="1666" t="s">
        <v>58</v>
      </c>
      <c r="D19" s="1666">
        <v>1</v>
      </c>
      <c r="E19" s="1277"/>
      <c r="F19" s="1666">
        <f>ROUND(D19*E19,2)</f>
        <v>0</v>
      </c>
      <c r="G19" s="513"/>
      <c r="H19" s="507"/>
      <c r="I19" s="507"/>
      <c r="J19" s="507"/>
    </row>
    <row r="20" spans="1:10" s="103" customFormat="1" ht="12.75">
      <c r="A20" s="1664"/>
      <c r="B20" s="1667"/>
      <c r="C20" s="1666"/>
      <c r="D20" s="1666"/>
      <c r="E20" s="1666"/>
      <c r="F20" s="1666"/>
      <c r="G20" s="513"/>
      <c r="H20" s="507"/>
      <c r="I20" s="507"/>
      <c r="J20" s="507"/>
    </row>
    <row r="21" spans="1:10" s="103" customFormat="1" ht="25.5">
      <c r="A21" s="1664" t="s">
        <v>15</v>
      </c>
      <c r="B21" s="1665" t="s">
        <v>652</v>
      </c>
      <c r="C21" s="1666" t="s">
        <v>58</v>
      </c>
      <c r="D21" s="1666">
        <v>1</v>
      </c>
      <c r="E21" s="1277"/>
      <c r="F21" s="1666">
        <f>ROUND(D21*E21,2)</f>
        <v>0</v>
      </c>
      <c r="G21" s="513"/>
      <c r="H21" s="507"/>
      <c r="I21" s="507"/>
      <c r="J21" s="507"/>
    </row>
    <row r="22" spans="1:10" s="103" customFormat="1" ht="12.75">
      <c r="A22" s="1664"/>
      <c r="B22" s="1667"/>
      <c r="C22" s="1666"/>
      <c r="D22" s="1666"/>
      <c r="E22" s="1666"/>
      <c r="F22" s="1666"/>
      <c r="G22" s="513"/>
      <c r="H22" s="507"/>
      <c r="I22" s="507"/>
      <c r="J22" s="507"/>
    </row>
    <row r="23" spans="1:10" s="474" customFormat="1" ht="76.5">
      <c r="A23" s="514" t="s">
        <v>27</v>
      </c>
      <c r="B23" s="474" t="s">
        <v>653</v>
      </c>
      <c r="C23" s="961" t="s">
        <v>58</v>
      </c>
      <c r="D23" s="961">
        <v>1</v>
      </c>
      <c r="E23" s="1277"/>
      <c r="F23" s="961">
        <f>ROUND(D23*E23,2)</f>
        <v>0</v>
      </c>
      <c r="G23" s="513"/>
      <c r="H23" s="507"/>
      <c r="I23" s="507"/>
      <c r="J23" s="507"/>
    </row>
    <row r="24" spans="1:10" s="474" customFormat="1" ht="15">
      <c r="A24" s="472"/>
      <c r="B24" s="488"/>
      <c r="C24" s="962"/>
      <c r="D24" s="962"/>
      <c r="E24" s="961"/>
      <c r="F24" s="961"/>
      <c r="G24" s="402"/>
      <c r="H24" s="103"/>
      <c r="I24" s="103"/>
      <c r="J24" s="103"/>
    </row>
    <row r="25" spans="1:10" s="103" customFormat="1" ht="12.75">
      <c r="A25" s="516"/>
      <c r="B25" s="517" t="s">
        <v>611</v>
      </c>
      <c r="C25" s="963"/>
      <c r="D25" s="963"/>
      <c r="E25" s="963"/>
      <c r="F25" s="964">
        <f>SUM(F15:F24)</f>
        <v>0</v>
      </c>
      <c r="G25" s="518">
        <f>SUM(F15:F24)</f>
        <v>0</v>
      </c>
      <c r="H25" s="507"/>
      <c r="I25" s="507"/>
      <c r="J25" s="507"/>
    </row>
    <row r="26" spans="1:10" s="103" customFormat="1" ht="12.75">
      <c r="A26" s="514"/>
      <c r="B26" s="507"/>
      <c r="C26" s="961"/>
      <c r="D26" s="961"/>
      <c r="E26" s="959"/>
      <c r="F26" s="959"/>
      <c r="G26" s="513"/>
      <c r="H26" s="507"/>
      <c r="I26" s="507"/>
      <c r="J26" s="507"/>
    </row>
    <row r="27" spans="1:10" s="103" customFormat="1" ht="12.75">
      <c r="A27" s="509" t="s">
        <v>612</v>
      </c>
      <c r="B27" s="510" t="s">
        <v>654</v>
      </c>
      <c r="C27" s="960"/>
      <c r="D27" s="960"/>
      <c r="E27" s="959"/>
      <c r="F27" s="960"/>
      <c r="G27" s="511"/>
      <c r="H27" s="512"/>
      <c r="I27" s="512"/>
      <c r="J27" s="512"/>
    </row>
    <row r="28" spans="1:10" s="103" customFormat="1" ht="12.75">
      <c r="A28" s="509"/>
      <c r="B28" s="510"/>
      <c r="C28" s="960"/>
      <c r="D28" s="960"/>
      <c r="E28" s="959"/>
      <c r="F28" s="960"/>
      <c r="G28" s="511"/>
      <c r="H28" s="512"/>
      <c r="I28" s="512"/>
      <c r="J28" s="512"/>
    </row>
    <row r="29" spans="1:10" s="768" customFormat="1" ht="114.75">
      <c r="A29" s="472">
        <v>1</v>
      </c>
      <c r="B29" s="474" t="s">
        <v>655</v>
      </c>
      <c r="C29" s="961" t="s">
        <v>115</v>
      </c>
      <c r="D29" s="961">
        <v>5</v>
      </c>
      <c r="E29" s="1277"/>
      <c r="F29" s="961">
        <f>ROUND(D29*E29,2)</f>
        <v>0</v>
      </c>
      <c r="G29" s="471"/>
      <c r="H29" s="103"/>
      <c r="I29" s="103"/>
      <c r="J29" s="103"/>
    </row>
    <row r="30" spans="1:10" s="768" customFormat="1" ht="15">
      <c r="A30" s="472"/>
      <c r="B30" s="474"/>
      <c r="C30" s="961"/>
      <c r="D30" s="961"/>
      <c r="E30" s="961"/>
      <c r="F30" s="961"/>
      <c r="G30" s="103"/>
      <c r="H30" s="103"/>
      <c r="I30" s="103"/>
      <c r="J30" s="103"/>
    </row>
    <row r="31" spans="1:10" s="507" customFormat="1" ht="25.5">
      <c r="A31" s="472">
        <v>2</v>
      </c>
      <c r="B31" s="473" t="s">
        <v>656</v>
      </c>
      <c r="C31" s="961" t="s">
        <v>115</v>
      </c>
      <c r="D31" s="961">
        <v>7</v>
      </c>
      <c r="E31" s="1277"/>
      <c r="F31" s="961">
        <f>ROUND(D31*E31,2)</f>
        <v>0</v>
      </c>
      <c r="G31" s="103"/>
      <c r="H31" s="103"/>
      <c r="I31" s="103"/>
      <c r="J31" s="103"/>
    </row>
    <row r="32" spans="1:10" s="507" customFormat="1" ht="12.75">
      <c r="A32" s="472"/>
      <c r="B32" s="474"/>
      <c r="C32" s="961"/>
      <c r="D32" s="961"/>
      <c r="E32" s="961"/>
      <c r="F32" s="961"/>
      <c r="G32" s="103"/>
      <c r="H32" s="103"/>
      <c r="I32" s="103"/>
      <c r="J32" s="103"/>
    </row>
    <row r="33" spans="1:10" s="507" customFormat="1" ht="38.25">
      <c r="A33" s="472">
        <v>3</v>
      </c>
      <c r="B33" s="474" t="s">
        <v>657</v>
      </c>
      <c r="C33" s="961" t="s">
        <v>115</v>
      </c>
      <c r="D33" s="961">
        <v>7</v>
      </c>
      <c r="E33" s="1277"/>
      <c r="F33" s="961">
        <f>ROUND(D33*E33,2)</f>
        <v>0</v>
      </c>
      <c r="G33" s="103"/>
      <c r="H33" s="103"/>
      <c r="I33" s="103"/>
      <c r="J33" s="103"/>
    </row>
    <row r="34" spans="1:10" s="103" customFormat="1" ht="12.75">
      <c r="A34" s="472"/>
      <c r="B34" s="474"/>
      <c r="C34" s="961"/>
      <c r="D34" s="961"/>
      <c r="E34" s="961"/>
      <c r="F34" s="961"/>
    </row>
    <row r="35" spans="1:10" s="512" customFormat="1" ht="25.5">
      <c r="A35" s="472">
        <v>4</v>
      </c>
      <c r="B35" s="473" t="s">
        <v>554</v>
      </c>
      <c r="C35" s="961" t="s">
        <v>115</v>
      </c>
      <c r="D35" s="961">
        <v>5</v>
      </c>
      <c r="E35" s="1277"/>
      <c r="F35" s="961">
        <f>ROUND(D35*E35,2)</f>
        <v>0</v>
      </c>
      <c r="G35" s="103"/>
      <c r="H35" s="103"/>
      <c r="I35" s="103"/>
      <c r="J35" s="103"/>
    </row>
    <row r="36" spans="1:10" s="507" customFormat="1" ht="12.75">
      <c r="A36" s="472"/>
      <c r="B36" s="474"/>
      <c r="C36" s="961"/>
      <c r="D36" s="961"/>
      <c r="E36" s="961"/>
      <c r="F36" s="961"/>
      <c r="G36" s="471"/>
      <c r="H36" s="103"/>
      <c r="I36" s="103"/>
      <c r="J36" s="103"/>
    </row>
    <row r="37" spans="1:10" s="507" customFormat="1" ht="12.75">
      <c r="A37" s="472">
        <v>5</v>
      </c>
      <c r="B37" s="474" t="s">
        <v>658</v>
      </c>
      <c r="C37" s="961" t="s">
        <v>115</v>
      </c>
      <c r="D37" s="961">
        <v>18</v>
      </c>
      <c r="E37" s="1277"/>
      <c r="F37" s="961">
        <f>ROUND(D37*E37,2)</f>
        <v>0</v>
      </c>
      <c r="G37" s="471"/>
      <c r="H37" s="103"/>
      <c r="I37" s="103"/>
      <c r="J37" s="103"/>
    </row>
    <row r="38" spans="1:10" s="512" customFormat="1" ht="12.75">
      <c r="A38" s="472"/>
      <c r="B38" s="474"/>
      <c r="C38" s="961"/>
      <c r="D38" s="961"/>
      <c r="E38" s="961"/>
      <c r="F38" s="961"/>
      <c r="G38" s="471"/>
      <c r="H38" s="103"/>
      <c r="I38" s="103"/>
      <c r="J38" s="103"/>
    </row>
    <row r="39" spans="1:10" s="103" customFormat="1" ht="25.5">
      <c r="A39" s="472">
        <v>6</v>
      </c>
      <c r="B39" s="474" t="s">
        <v>659</v>
      </c>
      <c r="C39" s="961" t="s">
        <v>58</v>
      </c>
      <c r="D39" s="961">
        <v>1</v>
      </c>
      <c r="E39" s="1277"/>
      <c r="F39" s="961">
        <f>ROUND(D39*E39,2)</f>
        <v>0</v>
      </c>
      <c r="G39" s="471"/>
    </row>
    <row r="40" spans="1:10" s="474" customFormat="1" ht="12.75">
      <c r="A40" s="472"/>
      <c r="C40" s="961"/>
      <c r="D40" s="961"/>
      <c r="E40" s="961"/>
      <c r="F40" s="961"/>
      <c r="G40" s="471"/>
      <c r="H40" s="103"/>
      <c r="I40" s="103"/>
      <c r="J40" s="103"/>
    </row>
    <row r="41" spans="1:10" s="474" customFormat="1" ht="38.25">
      <c r="A41" s="472">
        <v>7</v>
      </c>
      <c r="B41" s="474" t="s">
        <v>660</v>
      </c>
      <c r="C41" s="961" t="s">
        <v>58</v>
      </c>
      <c r="D41" s="961">
        <v>1</v>
      </c>
      <c r="E41" s="1277"/>
      <c r="F41" s="961">
        <f>ROUND(D41*E41,2)</f>
        <v>0</v>
      </c>
    </row>
    <row r="42" spans="1:10">
      <c r="A42" s="472"/>
      <c r="B42" s="474"/>
      <c r="C42" s="961"/>
      <c r="D42" s="961"/>
      <c r="E42" s="961"/>
      <c r="F42" s="961"/>
      <c r="G42" s="474"/>
      <c r="H42" s="474"/>
      <c r="I42" s="474"/>
      <c r="J42" s="474"/>
    </row>
    <row r="43" spans="1:10" ht="25.5">
      <c r="A43" s="472">
        <v>8</v>
      </c>
      <c r="B43" s="474" t="s">
        <v>661</v>
      </c>
      <c r="C43" s="961" t="s">
        <v>58</v>
      </c>
      <c r="D43" s="961">
        <v>1</v>
      </c>
      <c r="E43" s="1277"/>
      <c r="F43" s="961">
        <f>ROUND(D43*E43,2)</f>
        <v>0</v>
      </c>
      <c r="G43" s="474"/>
      <c r="H43" s="474"/>
      <c r="I43" s="474"/>
      <c r="J43" s="474"/>
    </row>
    <row r="44" spans="1:10">
      <c r="A44" s="472"/>
      <c r="B44" s="474"/>
      <c r="C44" s="961"/>
      <c r="D44" s="961"/>
      <c r="E44" s="961"/>
      <c r="F44" s="961"/>
      <c r="G44" s="474"/>
      <c r="H44" s="474"/>
      <c r="I44" s="474"/>
      <c r="J44" s="474"/>
    </row>
    <row r="45" spans="1:10" ht="114.75">
      <c r="A45" s="472">
        <v>9</v>
      </c>
      <c r="B45" s="474" t="s">
        <v>662</v>
      </c>
      <c r="C45" s="961"/>
      <c r="D45" s="961"/>
      <c r="E45" s="961"/>
      <c r="F45" s="961"/>
      <c r="G45" s="474"/>
      <c r="H45" s="474"/>
      <c r="I45" s="474"/>
      <c r="J45" s="474"/>
    </row>
    <row r="46" spans="1:10">
      <c r="A46" s="472"/>
      <c r="B46" s="484" t="s">
        <v>663</v>
      </c>
      <c r="C46" s="961"/>
      <c r="D46" s="961"/>
      <c r="E46" s="961"/>
      <c r="F46" s="961"/>
      <c r="G46" s="474"/>
      <c r="H46" s="474"/>
      <c r="I46" s="474"/>
      <c r="J46" s="474"/>
    </row>
    <row r="47" spans="1:10" ht="51">
      <c r="A47" s="472"/>
      <c r="B47" s="484" t="s">
        <v>664</v>
      </c>
      <c r="C47" s="961" t="s">
        <v>665</v>
      </c>
      <c r="E47" s="961"/>
      <c r="F47" s="961"/>
      <c r="G47" s="474"/>
      <c r="H47" s="474"/>
      <c r="I47" s="474"/>
      <c r="J47" s="474"/>
    </row>
    <row r="48" spans="1:10" ht="25.5">
      <c r="A48" s="472"/>
      <c r="B48" s="474" t="s">
        <v>666</v>
      </c>
      <c r="C48" s="961" t="s">
        <v>665</v>
      </c>
      <c r="E48" s="961"/>
      <c r="F48" s="961"/>
      <c r="G48" s="474"/>
      <c r="H48" s="474"/>
      <c r="I48" s="474"/>
      <c r="J48" s="474"/>
    </row>
    <row r="49" spans="1:10">
      <c r="A49" s="472"/>
      <c r="B49" s="484" t="s">
        <v>667</v>
      </c>
      <c r="C49" s="961" t="s">
        <v>665</v>
      </c>
      <c r="E49" s="961"/>
      <c r="F49" s="961"/>
      <c r="G49" s="474"/>
      <c r="H49" s="474"/>
      <c r="I49" s="474"/>
      <c r="J49" s="474"/>
    </row>
    <row r="50" spans="1:10">
      <c r="A50" s="472"/>
      <c r="B50" s="474" t="s">
        <v>668</v>
      </c>
      <c r="C50" s="961" t="s">
        <v>669</v>
      </c>
      <c r="D50" s="961">
        <v>1</v>
      </c>
      <c r="E50" s="1277"/>
      <c r="F50" s="961">
        <f>ROUND(D50*E50,2)</f>
        <v>0</v>
      </c>
      <c r="G50" s="474"/>
      <c r="H50" s="474"/>
      <c r="I50" s="474"/>
      <c r="J50" s="474"/>
    </row>
    <row r="51" spans="1:10">
      <c r="A51" s="472"/>
      <c r="B51" s="474"/>
      <c r="C51" s="961"/>
      <c r="D51" s="961"/>
      <c r="E51" s="961"/>
      <c r="F51" s="961"/>
      <c r="G51" s="402"/>
      <c r="H51" s="103"/>
      <c r="I51" s="103"/>
      <c r="J51" s="103"/>
    </row>
    <row r="52" spans="1:10" ht="25.5">
      <c r="A52" s="472">
        <v>10</v>
      </c>
      <c r="B52" s="474" t="s">
        <v>670</v>
      </c>
      <c r="C52" s="961" t="s">
        <v>58</v>
      </c>
      <c r="D52" s="961">
        <v>1</v>
      </c>
      <c r="E52" s="1277"/>
      <c r="F52" s="961">
        <f>ROUND(D52*E52,2)</f>
        <v>0</v>
      </c>
      <c r="G52" s="402"/>
      <c r="H52" s="103"/>
      <c r="I52" s="103"/>
      <c r="J52" s="103"/>
    </row>
    <row r="53" spans="1:10" ht="15.75">
      <c r="A53" s="460"/>
      <c r="B53" s="477"/>
      <c r="C53" s="965"/>
      <c r="D53" s="965"/>
      <c r="E53" s="965"/>
      <c r="F53" s="961"/>
      <c r="G53" s="103"/>
      <c r="H53" s="103"/>
      <c r="I53" s="103"/>
      <c r="J53" s="103"/>
    </row>
    <row r="54" spans="1:10">
      <c r="A54" s="472">
        <v>11</v>
      </c>
      <c r="B54" s="474" t="s">
        <v>576</v>
      </c>
      <c r="C54" s="961" t="s">
        <v>669</v>
      </c>
      <c r="D54" s="961" t="s">
        <v>21</v>
      </c>
      <c r="E54" s="1277"/>
      <c r="F54" s="961">
        <f>ROUND(D54*E54,2)</f>
        <v>0</v>
      </c>
      <c r="G54" s="103"/>
      <c r="H54" s="103"/>
      <c r="I54" s="103"/>
      <c r="J54" s="103"/>
    </row>
    <row r="55" spans="1:10">
      <c r="A55" s="476"/>
      <c r="B55" s="474"/>
      <c r="C55" s="961"/>
      <c r="D55" s="961"/>
      <c r="E55" s="961"/>
      <c r="F55" s="961"/>
      <c r="G55" s="103"/>
      <c r="H55" s="103"/>
      <c r="I55" s="103"/>
      <c r="J55" s="103"/>
    </row>
    <row r="56" spans="1:10" ht="38.25">
      <c r="A56" s="472">
        <v>12</v>
      </c>
      <c r="B56" s="474" t="s">
        <v>671</v>
      </c>
      <c r="C56" s="961" t="s">
        <v>669</v>
      </c>
      <c r="D56" s="961">
        <v>1</v>
      </c>
      <c r="E56" s="1277"/>
      <c r="F56" s="961">
        <f>ROUND(D56*E56,2)</f>
        <v>0</v>
      </c>
      <c r="G56" s="103"/>
      <c r="H56" s="103"/>
      <c r="I56" s="103"/>
      <c r="J56" s="103"/>
    </row>
    <row r="57" spans="1:10" ht="15">
      <c r="A57" s="472"/>
      <c r="B57" s="488"/>
      <c r="C57" s="962"/>
      <c r="D57" s="962"/>
      <c r="E57" s="961"/>
      <c r="F57" s="961"/>
      <c r="G57" s="402"/>
      <c r="H57" s="103"/>
      <c r="I57" s="103"/>
      <c r="J57" s="103"/>
    </row>
    <row r="58" spans="1:10">
      <c r="A58" s="516"/>
      <c r="B58" s="517" t="s">
        <v>613</v>
      </c>
      <c r="C58" s="963"/>
      <c r="D58" s="963"/>
      <c r="E58" s="963"/>
      <c r="F58" s="964">
        <f>SUM(F29:F57)</f>
        <v>0</v>
      </c>
      <c r="G58" s="518">
        <f>SUM(F29:F57)</f>
        <v>0</v>
      </c>
      <c r="H58" s="507"/>
      <c r="I58" s="507"/>
      <c r="J58" s="507"/>
    </row>
    <row r="59" spans="1:10" s="584" customFormat="1">
      <c r="A59" s="769"/>
      <c r="B59" s="770"/>
      <c r="C59" s="966"/>
      <c r="D59" s="1673">
        <f>SUM(D15:D56)</f>
        <v>53</v>
      </c>
      <c r="E59" s="966"/>
      <c r="F59" s="967"/>
      <c r="G59" s="588"/>
      <c r="H59" s="586"/>
      <c r="I59" s="586"/>
      <c r="J59" s="586"/>
    </row>
    <row r="60" spans="1:10">
      <c r="A60" s="528"/>
      <c r="B60" s="520"/>
      <c r="C60" s="968"/>
      <c r="D60" s="968"/>
      <c r="E60" s="968"/>
      <c r="F60" s="968"/>
      <c r="G60" s="513"/>
      <c r="H60" s="527"/>
      <c r="I60" s="527"/>
      <c r="J60" s="527"/>
    </row>
    <row r="61" spans="1:10">
      <c r="A61" s="519"/>
      <c r="B61" s="529"/>
      <c r="C61" s="969"/>
      <c r="D61" s="969"/>
      <c r="E61" s="969"/>
      <c r="F61" s="968"/>
      <c r="G61" s="513"/>
      <c r="H61" s="527"/>
      <c r="I61" s="527"/>
      <c r="J61" s="527"/>
    </row>
    <row r="62" spans="1:10">
      <c r="A62" s="519"/>
      <c r="B62" s="520"/>
      <c r="C62" s="969"/>
      <c r="D62" s="969"/>
      <c r="E62" s="969"/>
      <c r="F62" s="968"/>
      <c r="G62" s="513"/>
      <c r="H62" s="527"/>
      <c r="I62" s="527"/>
      <c r="J62" s="527"/>
    </row>
    <row r="63" spans="1:10">
      <c r="A63" s="519"/>
      <c r="B63" s="527"/>
      <c r="C63" s="969"/>
      <c r="D63" s="969"/>
      <c r="E63" s="969"/>
      <c r="F63" s="968"/>
      <c r="G63" s="513"/>
      <c r="H63" s="527"/>
      <c r="I63" s="527"/>
      <c r="J63" s="527"/>
    </row>
  </sheetData>
  <mergeCells count="4">
    <mergeCell ref="A12:B12"/>
    <mergeCell ref="A1:F1"/>
    <mergeCell ref="A3:B3"/>
    <mergeCell ref="A7:E7"/>
  </mergeCells>
  <conditionalFormatting sqref="E15">
    <cfRule type="expression" dxfId="149" priority="17" stopIfTrue="1">
      <formula>$K$1=1</formula>
    </cfRule>
  </conditionalFormatting>
  <conditionalFormatting sqref="E17">
    <cfRule type="expression" dxfId="148" priority="16" stopIfTrue="1">
      <formula>$K$1=1</formula>
    </cfRule>
  </conditionalFormatting>
  <conditionalFormatting sqref="E19">
    <cfRule type="expression" dxfId="147" priority="15" stopIfTrue="1">
      <formula>$K$1=1</formula>
    </cfRule>
  </conditionalFormatting>
  <conditionalFormatting sqref="E21">
    <cfRule type="expression" dxfId="146" priority="14" stopIfTrue="1">
      <formula>$K$1=1</formula>
    </cfRule>
  </conditionalFormatting>
  <conditionalFormatting sqref="E23">
    <cfRule type="expression" dxfId="145" priority="13" stopIfTrue="1">
      <formula>$K$1=1</formula>
    </cfRule>
  </conditionalFormatting>
  <conditionalFormatting sqref="E56">
    <cfRule type="expression" dxfId="144" priority="1" stopIfTrue="1">
      <formula>$K$1=1</formula>
    </cfRule>
  </conditionalFormatting>
  <conditionalFormatting sqref="E29">
    <cfRule type="expression" dxfId="143" priority="12" stopIfTrue="1">
      <formula>$K$1=1</formula>
    </cfRule>
  </conditionalFormatting>
  <conditionalFormatting sqref="E31">
    <cfRule type="expression" dxfId="142" priority="11" stopIfTrue="1">
      <formula>$K$1=1</formula>
    </cfRule>
  </conditionalFormatting>
  <conditionalFormatting sqref="E33">
    <cfRule type="expression" dxfId="141" priority="10" stopIfTrue="1">
      <formula>$K$1=1</formula>
    </cfRule>
  </conditionalFormatting>
  <conditionalFormatting sqref="E35">
    <cfRule type="expression" dxfId="140" priority="9" stopIfTrue="1">
      <formula>$K$1=1</formula>
    </cfRule>
  </conditionalFormatting>
  <conditionalFormatting sqref="E37">
    <cfRule type="expression" dxfId="139" priority="8" stopIfTrue="1">
      <formula>$K$1=1</formula>
    </cfRule>
  </conditionalFormatting>
  <conditionalFormatting sqref="E39">
    <cfRule type="expression" dxfId="138" priority="7" stopIfTrue="1">
      <formula>$K$1=1</formula>
    </cfRule>
  </conditionalFormatting>
  <conditionalFormatting sqref="E41">
    <cfRule type="expression" dxfId="137" priority="6" stopIfTrue="1">
      <formula>$K$1=1</formula>
    </cfRule>
  </conditionalFormatting>
  <conditionalFormatting sqref="E43">
    <cfRule type="expression" dxfId="136" priority="5" stopIfTrue="1">
      <formula>$K$1=1</formula>
    </cfRule>
  </conditionalFormatting>
  <conditionalFormatting sqref="E50">
    <cfRule type="expression" dxfId="135" priority="4" stopIfTrue="1">
      <formula>$K$1=1</formula>
    </cfRule>
  </conditionalFormatting>
  <conditionalFormatting sqref="E52">
    <cfRule type="expression" dxfId="134" priority="3" stopIfTrue="1">
      <formula>$K$1=1</formula>
    </cfRule>
  </conditionalFormatting>
  <conditionalFormatting sqref="E54">
    <cfRule type="expression" dxfId="133" priority="2" stopIfTrue="1">
      <formula>$K$1=1</formula>
    </cfRule>
  </conditionalFormatting>
  <pageMargins left="0.7" right="0.7" top="0.75" bottom="0.75" header="0.3" footer="0.3"/>
  <pageSetup paperSize="9" scale="87" orientation="portrait" r:id="rId1"/>
  <rowBreaks count="3" manualBreakCount="3">
    <brk id="8" max="16383" man="1"/>
    <brk id="26"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43</vt:i4>
      </vt:variant>
      <vt:variant>
        <vt:lpstr>Imenovani obsegi</vt:lpstr>
      </vt:variant>
      <vt:variant>
        <vt:i4>51</vt:i4>
      </vt:variant>
    </vt:vector>
  </HeadingPairs>
  <TitlesOfParts>
    <vt:vector size="94" baseType="lpstr">
      <vt:lpstr>Splošno</vt:lpstr>
      <vt:lpstr>Rekapitulacija</vt:lpstr>
      <vt:lpstr>0-Pripravlj.dela, tuje storitve</vt:lpstr>
      <vt:lpstr>1.ETAPA-REK</vt:lpstr>
      <vt:lpstr>1.1-cesta</vt:lpstr>
      <vt:lpstr>1.2-koles.</vt:lpstr>
      <vt:lpstr>1.3-vodovod</vt:lpstr>
      <vt:lpstr>1.4-CR</vt:lpstr>
      <vt:lpstr>1.5-EE</vt:lpstr>
      <vt:lpstr>1.6-TK vodi</vt:lpstr>
      <vt:lpstr>1.7-CATV</vt:lpstr>
      <vt:lpstr>2.ETAPA-REK</vt:lpstr>
      <vt:lpstr>2.1-cesta</vt:lpstr>
      <vt:lpstr>2.2-koles</vt:lpstr>
      <vt:lpstr>3.ETAPA-REK</vt:lpstr>
      <vt:lpstr>3.1-cesta</vt:lpstr>
      <vt:lpstr>3.2-koles</vt:lpstr>
      <vt:lpstr>3.3-bus</vt:lpstr>
      <vt:lpstr>3.4-most 1</vt:lpstr>
      <vt:lpstr>3.5-VGU</vt:lpstr>
      <vt:lpstr>3.6-vodovod</vt:lpstr>
      <vt:lpstr>3.7-FK</vt:lpstr>
      <vt:lpstr>3.8-CR</vt:lpstr>
      <vt:lpstr>3.9-EE</vt:lpstr>
      <vt:lpstr>3.10-TK vodi</vt:lpstr>
      <vt:lpstr>3.11-CATV</vt:lpstr>
      <vt:lpstr>4.ETAPA-REK</vt:lpstr>
      <vt:lpstr>4.1-cesta</vt:lpstr>
      <vt:lpstr>4.2-koles</vt:lpstr>
      <vt:lpstr>5.1 ETAPA-REK</vt:lpstr>
      <vt:lpstr>5.1.1-cesta</vt:lpstr>
      <vt:lpstr>5.1.2-most 2</vt:lpstr>
      <vt:lpstr>5.1.3-VGU</vt:lpstr>
      <vt:lpstr>5.1.4-TK vodi</vt:lpstr>
      <vt:lpstr>5.2.ETAPA-REK</vt:lpstr>
      <vt:lpstr>5.2.1-cesta</vt:lpstr>
      <vt:lpstr>5.2.2-koles</vt:lpstr>
      <vt:lpstr>5.2.3-vodovod</vt:lpstr>
      <vt:lpstr>5.2.4-FK</vt:lpstr>
      <vt:lpstr>5.2.5-CR</vt:lpstr>
      <vt:lpstr>5.2.6-EE</vt:lpstr>
      <vt:lpstr>5.2.7-TK vodi</vt:lpstr>
      <vt:lpstr>5.2.7-CATV</vt:lpstr>
      <vt:lpstr>'1.1-cesta'!Področje_tiskanja</vt:lpstr>
      <vt:lpstr>'1.2-koles.'!Področje_tiskanja</vt:lpstr>
      <vt:lpstr>'1.4-CR'!Področje_tiskanja</vt:lpstr>
      <vt:lpstr>'1.5-EE'!Področje_tiskanja</vt:lpstr>
      <vt:lpstr>'1.6-TK vodi'!Področje_tiskanja</vt:lpstr>
      <vt:lpstr>'1.7-CATV'!Področje_tiskanja</vt:lpstr>
      <vt:lpstr>'1.ETAPA-REK'!Področje_tiskanja</vt:lpstr>
      <vt:lpstr>'2.1-cesta'!Področje_tiskanja</vt:lpstr>
      <vt:lpstr>'2.2-koles'!Področje_tiskanja</vt:lpstr>
      <vt:lpstr>'2.ETAPA-REK'!Področje_tiskanja</vt:lpstr>
      <vt:lpstr>'3.10-TK vodi'!Področje_tiskanja</vt:lpstr>
      <vt:lpstr>'3.11-CATV'!Področje_tiskanja</vt:lpstr>
      <vt:lpstr>'3.1-cesta'!Področje_tiskanja</vt:lpstr>
      <vt:lpstr>'3.2-koles'!Področje_tiskanja</vt:lpstr>
      <vt:lpstr>'3.3-bus'!Področje_tiskanja</vt:lpstr>
      <vt:lpstr>'3.4-most 1'!Področje_tiskanja</vt:lpstr>
      <vt:lpstr>'3.6-vodovod'!Področje_tiskanja</vt:lpstr>
      <vt:lpstr>'3.7-FK'!Področje_tiskanja</vt:lpstr>
      <vt:lpstr>'3.8-CR'!Področje_tiskanja</vt:lpstr>
      <vt:lpstr>'3.9-EE'!Področje_tiskanja</vt:lpstr>
      <vt:lpstr>'3.ETAPA-REK'!Področje_tiskanja</vt:lpstr>
      <vt:lpstr>'4.1-cesta'!Področje_tiskanja</vt:lpstr>
      <vt:lpstr>'4.2-koles'!Področje_tiskanja</vt:lpstr>
      <vt:lpstr>'4.ETAPA-REK'!Področje_tiskanja</vt:lpstr>
      <vt:lpstr>'5.1 ETAPA-REK'!Področje_tiskanja</vt:lpstr>
      <vt:lpstr>'5.1.1-cesta'!Področje_tiskanja</vt:lpstr>
      <vt:lpstr>'5.1.2-most 2'!Področje_tiskanja</vt:lpstr>
      <vt:lpstr>'5.1.3-VGU'!Področje_tiskanja</vt:lpstr>
      <vt:lpstr>'5.1.4-TK vodi'!Področje_tiskanja</vt:lpstr>
      <vt:lpstr>'5.2.1-cesta'!Področje_tiskanja</vt:lpstr>
      <vt:lpstr>'5.2.2-koles'!Področje_tiskanja</vt:lpstr>
      <vt:lpstr>'5.2.3-vodovod'!Področje_tiskanja</vt:lpstr>
      <vt:lpstr>'5.2.4-FK'!Področje_tiskanja</vt:lpstr>
      <vt:lpstr>'5.2.5-CR'!Področje_tiskanja</vt:lpstr>
      <vt:lpstr>'5.2.6-EE'!Področje_tiskanja</vt:lpstr>
      <vt:lpstr>'5.2.7-CATV'!Področje_tiskanja</vt:lpstr>
      <vt:lpstr>'5.2.7-TK vodi'!Področje_tiskanja</vt:lpstr>
      <vt:lpstr>'5.2.ETAPA-REK'!Področje_tiskanja</vt:lpstr>
      <vt:lpstr>Rekapitulacija!Področje_tiskanja</vt:lpstr>
      <vt:lpstr>'1.1-cesta'!Tiskanje_naslovov</vt:lpstr>
      <vt:lpstr>'1.2-koles.'!Tiskanje_naslovov</vt:lpstr>
      <vt:lpstr>'2.1-cesta'!Tiskanje_naslovov</vt:lpstr>
      <vt:lpstr>'2.2-koles'!Tiskanje_naslovov</vt:lpstr>
      <vt:lpstr>'3.1-cesta'!Tiskanje_naslovov</vt:lpstr>
      <vt:lpstr>'3.2-koles'!Tiskanje_naslovov</vt:lpstr>
      <vt:lpstr>'3.3-bus'!Tiskanje_naslovov</vt:lpstr>
      <vt:lpstr>'4.1-cesta'!Tiskanje_naslovov</vt:lpstr>
      <vt:lpstr>'4.2-koles'!Tiskanje_naslovov</vt:lpstr>
      <vt:lpstr>'5.1.1-cesta'!Tiskanje_naslovov</vt:lpstr>
      <vt:lpstr>'5.2.1-cesta'!Tiskanje_naslovov</vt:lpstr>
      <vt:lpstr>'5.2.2-koles'!Tiskanje_naslovov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Gasper Senk</dc:creator>
  <cp:lastModifiedBy>murko</cp:lastModifiedBy>
  <cp:lastPrinted>2021-02-10T09:51:47Z</cp:lastPrinted>
  <dcterms:created xsi:type="dcterms:W3CDTF">1999-05-18T09:15:14Z</dcterms:created>
  <dcterms:modified xsi:type="dcterms:W3CDTF">2021-02-13T09:31:37Z</dcterms:modified>
</cp:coreProperties>
</file>